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Admin\Desktop\FINANCIJSKI IZVJEŠTAJ\01.01.-31.03.2026\"/>
    </mc:Choice>
  </mc:AlternateContent>
  <xr:revisionPtr revIDLastSave="0" documentId="13_ncr:1_{305DA522-C4AF-4E08-BFE4-C411D6EC931E}"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3" i="9"/>
  <c r="E313" i="9" s="1"/>
  <c r="B313" i="9" s="1"/>
  <c r="F89" i="5"/>
  <c r="G315" i="9"/>
  <c r="G314" i="9"/>
  <c r="F150" i="5"/>
  <c r="H315" i="9"/>
  <c r="H314" i="9"/>
  <c r="G335" i="9"/>
  <c r="E335" i="9" s="1"/>
  <c r="B335" i="9" s="1"/>
  <c r="F177" i="5"/>
  <c r="G336" i="9"/>
  <c r="E336" i="9" s="1"/>
  <c r="B336" i="9" s="1"/>
  <c r="F196" i="5"/>
  <c r="G337" i="9"/>
  <c r="E337" i="9" s="1"/>
  <c r="B337" i="9" s="1"/>
  <c r="F202" i="5"/>
  <c r="G338" i="9"/>
  <c r="E338" i="9" s="1"/>
  <c r="B338" i="9" s="1"/>
  <c r="F218" i="5"/>
  <c r="D141" i="6"/>
  <c r="F5" i="6"/>
  <c r="B345" i="9"/>
  <c r="E344" i="9"/>
  <c r="I10" i="3" s="1"/>
  <c r="D44" i="8"/>
  <c r="H20" i="9"/>
  <c r="H19" i="9"/>
  <c r="E19" i="9" s="1"/>
  <c r="B19" i="9" s="1"/>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9" i="3"/>
  <c r="C1620" i="1"/>
  <c r="G342" i="9"/>
  <c r="E342" i="9" s="1"/>
  <c r="F141" i="6"/>
  <c r="H31" i="3"/>
  <c r="C1536" i="1"/>
  <c r="G347" i="9"/>
  <c r="E347" i="9" s="1"/>
  <c r="E314" i="9"/>
  <c r="B314" i="9" s="1"/>
  <c r="E315" i="9"/>
  <c r="B315"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B342" i="9"/>
  <c r="E341" i="9"/>
  <c r="H1620" i="1"/>
  <c r="G1620"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<sst xmlns="http://schemas.openxmlformats.org/spreadsheetml/2006/main" count="4719" uniqueCount="3654">
  <si>
    <t>Obveznik:</t>
  </si>
  <si>
    <t>17177 - OBRTNIČKA I TEHNIČKA ŠKOLA OGULIN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</si>
  <si>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</si>
  <si>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</si>
  <si>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</si>
  <si>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</si>
  <si>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</si>
  <si>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</si>
  <si>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</si>
  <si>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</si>
  <si>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</si>
  <si>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</si>
  <si>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</si>
  <si>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</si>
  <si>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</si>
  <si>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</si>
  <si>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</si>
  <si>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</si>
  <si>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</si>
  <si>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</si>
  <si>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</si>
  <si>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</si>
  <si>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</si>
  <si>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</si>
  <si>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</si>
  <si>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</si>
  <si>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</si>
  <si>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</si>
  <si>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</si>
  <si>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</si>
  <si>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</si>
  <si>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</si>
  <si>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</si>
  <si>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</si>
  <si>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</si>
  <si>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</si>
  <si>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</si>
  <si>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</si>
  <si>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</si>
  <si>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</si>
  <si>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</si>
  <si>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</si>
  <si>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</si>
  <si>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</si>
  <si>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</si>
  <si>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</si>
  <si>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</si>
  <si>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</si>
  <si>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</si>
  <si>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</si>
  <si>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</si>
  <si>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</si>
  <si>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</si>
  <si>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</si>
  <si>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</si>
  <si>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</si>
  <si>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</si>
  <si>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</si>
  <si>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</si>
  <si>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</si>
  <si>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</si>
  <si>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</si>
  <si>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</si>
  <si>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</si>
  <si>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</si>
  <si>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</si>
  <si>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</si>
  <si>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</si>
  <si>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</si>
  <si>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</si>
  <si>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</si>
  <si>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</si>
  <si>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</si>
  <si>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</si>
  <si>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</si>
  <si>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</si>
  <si>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</si>
  <si>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</si>
  <si>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</si>
  <si>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</si>
  <si>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</si>
  <si>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</si>
  <si>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</si>
  <si>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</si>
  <si>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</si>
  <si>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</si>
  <si>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</si>
  <si>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</si>
  <si>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</si>
  <si>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</si>
  <si>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</si>
  <si>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</si>
  <si>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</si>
  <si>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</si>
  <si>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</si>
  <si>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</si>
  <si>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</si>
  <si>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</si>
  <si>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</si>
  <si>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</si>
  <si>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</si>
  <si>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</si>
  <si>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</si>
  <si>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</si>
  <si>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</si>
  <si>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</si>
  <si>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</si>
  <si>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</si>
  <si>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</si>
  <si>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</si>
  <si>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</si>
  <si>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</si>
  <si>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</si>
  <si>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</si>
  <si>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</si>
  <si>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</si>
  <si>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</si>
  <si>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</si>
  <si>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</si>
  <si>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</si>
  <si>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</si>
  <si>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</si>
  <si>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</si>
  <si>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</si>
  <si>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</si>
  <si>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</si>
  <si>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</si>
  <si>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</si>
  <si>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</si>
  <si>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</si>
  <si>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</si>
  <si>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</si>
  <si>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</si>
  <si>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</si>
  <si>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</si>
  <si>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</si>
  <si>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</si>
  <si>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</si>
  <si>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</si>
  <si>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</si>
  <si>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</si>
  <si>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</si>
  <si>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</si>
  <si>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</si>
  <si>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</si>
  <si>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</si>
  <si>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</si>
  <si>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</si>
  <si>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</si>
  <si>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</si>
  <si>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</si>
  <si>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</si>
  <si>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</si>
  <si>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</si>
  <si>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</si>
  <si>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</si>
  <si>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</si>
  <si>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</si>
  <si>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</si>
  <si>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</si>
  <si>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</si>
  <si>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</si>
  <si>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</si>
  <si>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</si>
  <si>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</si>
  <si>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</si>
  <si>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</si>
  <si>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</si>
  <si>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</si>
  <si>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</si>
  <si>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</si>
  <si>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</si>
  <si>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</si>
  <si>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</si>
  <si>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</si>
  <si>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</si>
  <si>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</si>
  <si>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</si>
  <si>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</si>
  <si>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</si>
  <si>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</si>
  <si>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</si>
  <si>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</si>
  <si>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</si>
  <si>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</si>
  <si>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</si>
  <si>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</si>
  <si>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</si>
  <si>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</si>
  <si>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</si>
  <si>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</si>
  <si>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</si>
  <si>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</si>
  <si>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</si>
  <si>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</si>
  <si>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</si>
  <si>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</si>
  <si>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</si>
  <si>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</si>
  <si>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</si>
  <si>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</si>
  <si>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</si>
  <si>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</si>
  <si>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</si>
  <si>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</si>
  <si>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</si>
  <si>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</si>
  <si>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</si>
  <si>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</si>
  <si>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</si>
  <si>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</si>
  <si>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</si>
  <si>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</si>
  <si>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</si>
  <si>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</si>
  <si>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</si>
  <si>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</si>
  <si>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</si>
  <si>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</si>
  <si>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</si>
  <si>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</si>
  <si>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</si>
  <si>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</si>
  <si>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</si>
  <si>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</si>
  <si>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</si>
  <si>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</si>
  <si>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</si>
  <si>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</si>
  <si>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</si>
  <si>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</si>
  <si>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</si>
  <si>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</si>
  <si>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</si>
  <si>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</si>
  <si>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</si>
  <si>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</si>
  <si>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</si>
  <si>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</si>
  <si>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</si>
  <si>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</si>
  <si>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</si>
  <si>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</si>
  <si>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</si>
  <si>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</si>
  <si>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</si>
  <si>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</si>
  <si>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</si>
  <si>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</si>
  <si>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</si>
  <si>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</si>
  <si>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</si>
  <si>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</si>
  <si>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</si>
  <si>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</si>
  <si>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</si>
  <si>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</si>
  <si>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</si>
  <si>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</si>
  <si>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</si>
  <si>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</si>
  <si>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</si>
  <si>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</si>
  <si>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</si>
  <si>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</si>
  <si>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</si>
  <si>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</si>
  <si>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</si>
  <si>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</si>
  <si>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</si>
  <si>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</si>
  <si>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</si>
  <si>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</si>
  <si>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</si>
  <si>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</si>
  <si>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</si>
  <si>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</si>
  <si>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</si>
  <si>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</si>
  <si>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</si>
  <si>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</si>
  <si>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</si>
  <si>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</si>
  <si>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</si>
  <si>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</si>
  <si>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</si>
  <si>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</si>
  <si>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</si>
  <si>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</si>
  <si>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</si>
  <si>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</si>
  <si>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</si>
  <si>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</si>
  <si>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</si>
  <si>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</si>
  <si>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</si>
  <si>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</si>
  <si>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</si>
  <si>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</si>
  <si>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</si>
  <si>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</si>
  <si>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</si>
  <si>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</si>
  <si>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</si>
  <si>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</si>
  <si>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</si>
  <si>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</si>
  <si>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</si>
  <si>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</si>
  <si>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</si>
  <si>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</si>
  <si>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</si>
  <si>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</si>
  <si>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</si>
  <si>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</si>
  <si>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</si>
  <si>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</si>
  <si>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</si>
  <si>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</si>
  <si>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</si>
  <si>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</si>
  <si>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</si>
  <si>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</si>
  <si>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</si>
  <si>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</si>
  <si>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</si>
  <si>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</si>
  <si>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</si>
  <si>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</si>
  <si>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</si>
  <si>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</si>
  <si>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</si>
  <si>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</si>
  <si>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</si>
  <si>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</si>
  <si>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</si>
  <si>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</si>
  <si>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</si>
  <si>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</si>
  <si>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</si>
  <si>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</si>
  <si>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</si>
  <si>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</si>
  <si>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</si>
  <si>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</si>
  <si>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</si>
  <si>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</si>
  <si>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</si>
  <si>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</si>
  <si>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</si>
  <si>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</si>
  <si>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</si>
  <si>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</si>
  <si>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</si>
  <si>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</si>
  <si>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</si>
  <si>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</si>
  <si>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</si>
  <si>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</si>
  <si>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</si>
  <si>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</si>
  <si>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</si>
  <si>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</si>
  <si>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</si>
  <si>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</si>
  <si>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</si>
  <si>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</si>
  <si>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</si>
  <si>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</si>
  <si>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</si>
  <si>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</si>
  <si>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</si>
  <si>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</si>
  <si>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</si>
  <si>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</si>
  <si>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</si>
  <si>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</si>
  <si>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</si>
  <si>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</si>
  <si>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</si>
  <si>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</si>
  <si>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</si>
  <si>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</si>
  <si>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</si>
  <si>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</si>
  <si>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</si>
  <si>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</si>
  <si>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</si>
  <si>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</si>
  <si>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</si>
  <si>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</si>
  <si>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</si>
  <si>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</si>
  <si>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</si>
  <si>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</si>
  <si>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</si>
  <si>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</si>
  <si>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</si>
  <si>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</si>
  <si>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</si>
  <si>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</si>
  <si>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</si>
  <si>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</si>
  <si>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</si>
  <si>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</si>
  <si>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</si>
  <si>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</si>
  <si>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</si>
  <si>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</si>
  <si>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</si>
  <si>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</si>
  <si>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</si>
  <si>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</si>
  <si>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</si>
  <si>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</si>
  <si>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</si>
  <si>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</si>
  <si>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</si>
  <si>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</si>
  <si>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</si>
  <si>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</si>
  <si>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</si>
  <si>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</si>
  <si>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</si>
  <si>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</si>
  <si>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</si>
  <si>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</si>
  <si>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</si>
  <si>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</si>
  <si>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</si>
  <si>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</si>
  <si>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</si>
  <si>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</si>
  <si>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</si>
  <si>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</si>
  <si>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</si>
  <si>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</si>
  <si>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</si>
  <si>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</si>
  <si>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</si>
  <si>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</si>
  <si>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</si>
  <si>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</si>
  <si>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</si>
  <si>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</si>
  <si>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</si>
  <si>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</si>
  <si>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</si>
  <si>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</si>
  <si>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</si>
  <si>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</si>
  <si>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</si>
  <si>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</si>
  <si>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</si>
  <si>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</si>
  <si>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</si>
  <si>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</si>
  <si>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</si>
  <si>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</si>
  <si>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</si>
  <si>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</si>
  <si>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</si>
  <si>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</si>
  <si>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</si>
  <si>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</si>
  <si>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</si>
  <si>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</si>
  <si>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</si>
  <si>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</si>
  <si>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</si>
  <si>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</si>
  <si>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</si>
  <si>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</si>
  <si>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</si>
  <si>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</si>
  <si>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</si>
  <si>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</si>
  <si>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</si>
  <si>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</si>
  <si>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</si>
  <si>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</si>
  <si>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</si>
  <si>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</si>
  <si>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</si>
  <si>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</si>
  <si>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</si>
  <si>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</si>
  <si>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</si>
  <si>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</si>
  <si>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</si>
  <si>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</si>
  <si>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</si>
  <si>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</si>
  <si>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</si>
  <si>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</si>
  <si>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</si>
  <si>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</si>
  <si>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</si>
  <si>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</si>
  <si>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</si>
  <si>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</si>
  <si>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</si>
  <si>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</si>
  <si>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</si>
  <si>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</si>
  <si>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</si>
  <si>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</si>
  <si>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</si>
  <si>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</si>
  <si>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</si>
  <si>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</si>
  <si>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</si>
  <si>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</si>
  <si>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</si>
  <si>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</si>
  <si>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</si>
  <si>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</si>
  <si>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</si>
  <si>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</si>
  <si>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</si>
  <si>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</si>
  <si>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</si>
  <si>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</si>
  <si>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</si>
  <si>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</si>
  <si>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</si>
  <si>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</si>
  <si>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</si>
  <si>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</si>
  <si>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</si>
  <si>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</si>
  <si>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</si>
  <si>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</si>
  <si>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</si>
  <si>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</si>
  <si>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</si>
  <si>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</si>
  <si>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</si>
  <si>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</si>
  <si>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</si>
  <si>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</si>
  <si>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</si>
  <si>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</si>
  <si>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</si>
  <si>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</si>
  <si>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</si>
  <si>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</si>
  <si>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</si>
  <si>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</si>
  <si>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</si>
  <si>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</si>
  <si>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</si>
  <si>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</si>
  <si>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</si>
  <si>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</si>
  <si>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</si>
  <si>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</si>
  <si>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</si>
  <si>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</si>
  <si>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</si>
  <si>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</si>
  <si>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</si>
  <si>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</si>
  <si>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</si>
  <si>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</si>
  <si>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</si>
  <si>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</si>
  <si>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</si>
  <si>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</si>
  <si>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</si>
  <si>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</si>
  <si>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</si>
  <si>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</si>
  <si>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</si>
  <si>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</si>
  <si>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</si>
  <si>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</si>
  <si>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</si>
  <si>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</si>
  <si>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</si>
  <si>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</si>
  <si>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</si>
  <si>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</si>
  <si>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</si>
  <si>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</si>
  <si>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</si>
  <si>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</si>
  <si>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</si>
  <si>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</si>
  <si>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</si>
  <si>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</si>
  <si>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</si>
  <si>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</si>
  <si>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</si>
  <si>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</si>
  <si>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</si>
  <si>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</si>
  <si>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</si>
  <si>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</si>
  <si>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</si>
  <si>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</si>
  <si>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</si>
  <si>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</si>
  <si>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</si>
  <si>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</si>
  <si>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</si>
  <si>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</si>
  <si>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</si>
  <si>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</si>
  <si>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</si>
  <si>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</si>
  <si>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</si>
  <si>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</si>
  <si>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</si>
  <si>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</si>
  <si>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</si>
  <si>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</si>
  <si>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</si>
  <si>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</si>
  <si>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</si>
  <si>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</si>
  <si>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</si>
  <si>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</si>
  <si>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</si>
  <si>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</si>
  <si>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</si>
  <si>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</si>
  <si>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</si>
  <si>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</si>
  <si>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</si>
  <si>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</si>
  <si>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</si>
  <si>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</si>
  <si>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</si>
  <si>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</si>
  <si>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</si>
  <si>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</si>
  <si>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</si>
  <si>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</si>
  <si>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</si>
  <si>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</si>
  <si>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</si>
  <si>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</si>
  <si>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</si>
  <si>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</si>
  <si>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</si>
  <si>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</si>
  <si>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</si>
  <si>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</si>
  <si>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</si>
  <si>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</si>
  <si>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</si>
  <si>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</si>
  <si>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</si>
  <si>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</si>
  <si>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</si>
  <si>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</si>
  <si>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</si>
  <si>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</si>
  <si>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</si>
  <si>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</si>
  <si>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</si>
  <si>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</si>
  <si>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</si>
  <si>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</si>
  <si>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</si>
  <si>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</si>
  <si>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</si>
  <si>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</si>
  <si>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</si>
  <si>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</si>
  <si>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</si>
  <si>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</si>
  <si>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</si>
  <si>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</si>
  <si>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</si>
  <si>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</si>
  <si>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</si>
  <si>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</si>
  <si>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</si>
  <si>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</si>
  <si>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</si>
  <si>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</si>
  <si>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</si>
  <si>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</si>
  <si>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</si>
  <si>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</si>
  <si>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</si>
  <si>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</si>
  <si>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</si>
  <si>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</si>
  <si>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</si>
  <si>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</si>
  <si>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</si>
  <si>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</si>
  <si>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</si>
  <si>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</si>
  <si>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</si>
  <si>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</si>
  <si>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</si>
  <si>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</si>
  <si>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</si>
  <si>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</si>
  <si>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</si>
  <si>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</si>
  <si>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</si>
  <si>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</si>
  <si>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</si>
  <si>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</si>
  <si>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</si>
  <si>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</si>
  <si>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</si>
  <si>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</si>
  <si>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</si>
  <si>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</si>
  <si>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</si>
  <si>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</si>
  <si>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</si>
  <si>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</si>
  <si>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</si>
  <si>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</si>
  <si>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</si>
  <si>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</si>
  <si>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</si>
  <si>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</si>
  <si>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</si>
  <si>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</si>
  <si>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</si>
  <si>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</si>
  <si>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</si>
  <si>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</si>
  <si>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</si>
  <si>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</si>
  <si>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</si>
  <si>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</si>
  <si>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</si>
  <si>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</si>
  <si>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</si>
  <si>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</si>
  <si>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</si>
  <si>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</si>
  <si>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</si>
  <si>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</si>
  <si>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</si>
  <si>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</si>
  <si>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</si>
  <si>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</si>
  <si>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</si>
  <si>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</si>
  <si>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</si>
  <si>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</si>
  <si>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</si>
  <si>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</si>
  <si>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</si>
  <si>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</si>
  <si>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</si>
  <si>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</si>
  <si>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</si>
  <si>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</si>
  <si>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</si>
  <si>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</si>
  <si>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</si>
  <si>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</si>
  <si>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</si>
  <si>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</si>
  <si>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</si>
  <si>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</si>
  <si>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</si>
  <si>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</si>
  <si>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</si>
  <si>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</si>
  <si>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</si>
  <si>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</si>
  <si>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</si>
  <si>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</si>
  <si>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</si>
  <si>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</si>
  <si>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</si>
  <si>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</si>
  <si>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</si>
  <si>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</si>
  <si>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</si>
  <si>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</si>
  <si>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</si>
  <si>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</si>
  <si>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</si>
  <si>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</si>
  <si>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</si>
  <si>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</si>
  <si>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</si>
  <si>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</si>
  <si>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</si>
  <si>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</si>
  <si>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</si>
  <si>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</si>
  <si>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</si>
  <si>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</si>
  <si>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</si>
  <si>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</si>
  <si>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</si>
  <si>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</si>
  <si>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</si>
  <si>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</si>
  <si>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</si>
  <si>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</si>
  <si>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</si>
  <si>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</si>
  <si>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</si>
  <si>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</si>
  <si>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</si>
  <si>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</si>
  <si>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</si>
  <si>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</si>
  <si>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</si>
  <si>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</si>
  <si>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</si>
  <si>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</si>
  <si>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</si>
  <si>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</si>
  <si>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</si>
  <si>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</si>
  <si>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</si>
  <si>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</si>
  <si>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</si>
  <si>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</si>
  <si>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</si>
  <si>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</si>
  <si>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</si>
  <si>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</si>
  <si>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</si>
  <si>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</si>
  <si>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</si>
  <si>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</si>
  <si>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</si>
  <si>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</si>
  <si>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</si>
  <si>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</si>
  <si>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</si>
  <si>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</si>
  <si>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</si>
  <si>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</si>
  <si>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</si>
  <si>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</si>
  <si>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</si>
  <si>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</si>
  <si>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</si>
  <si>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</si>
  <si>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</si>
  <si>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</si>
  <si>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</si>
  <si>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</si>
  <si>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</si>
  <si>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</si>
  <si>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</si>
  <si>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</si>
  <si>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</si>
  <si>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</si>
  <si>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</si>
  <si>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</si>
  <si>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</si>
  <si>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</si>
  <si>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</si>
  <si>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</si>
  <si>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</si>
  <si>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</si>
  <si>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</si>
  <si>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</si>
  <si>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</si>
  <si>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</si>
  <si>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</si>
  <si>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</si>
  <si>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</si>
  <si>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</si>
  <si>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</si>
  <si>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</si>
  <si>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</si>
  <si>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</si>
  <si>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</si>
  <si>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</si>
  <si>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</si>
  <si>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</si>
  <si>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</si>
  <si>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</si>
  <si>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</si>
  <si>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</si>
  <si>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</si>
  <si>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</si>
  <si>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</si>
  <si>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</si>
  <si>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</si>
  <si>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</si>
  <si>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</si>
  <si>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</si>
  <si>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</si>
  <si>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</si>
  <si>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</si>
  <si>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</si>
  <si>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</si>
  <si>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</si>
  <si>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</si>
  <si>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</si>
  <si>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</si>
  <si>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</si>
  <si>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</si>
  <si>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</si>
  <si>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</si>
  <si>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</si>
  <si>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</si>
  <si>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</si>
  <si>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</si>
  <si>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</si>
  <si>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</si>
  <si>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</si>
  <si>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</si>
  <si>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</si>
  <si>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</si>
  <si>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</si>
  <si>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</si>
  <si>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</si>
  <si>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</si>
  <si>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</si>
  <si>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</si>
  <si>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</si>
  <si>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</si>
  <si>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</si>
  <si>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</si>
  <si>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</si>
  <si>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</si>
  <si>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</si>
  <si>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</si>
  <si>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</si>
  <si>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</si>
  <si>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</si>
  <si>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</si>
  <si>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</si>
  <si>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</si>
  <si>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</si>
  <si>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</si>
  <si>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</si>
  <si>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</si>
  <si>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</si>
  <si>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</si>
  <si>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</si>
  <si>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</si>
  <si>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</si>
  <si>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</si>
  <si>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</si>
  <si>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</si>
  <si>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</si>
  <si>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</si>
  <si>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</si>
  <si>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</si>
  <si>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</si>
  <si>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</si>
  <si>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</si>
  <si>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</si>
  <si>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</si>
  <si>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</si>
  <si>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</si>
  <si>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</si>
  <si>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</si>
  <si>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</si>
  <si>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</si>
  <si>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</si>
  <si>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</si>
  <si>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</si>
  <si>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</si>
  <si>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</si>
  <si>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</si>
  <si>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</si>
  <si>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</si>
  <si>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</si>
  <si>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</si>
  <si>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</si>
  <si>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</si>
  <si>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</si>
  <si>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</si>
  <si>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</si>
  <si>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</si>
  <si>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</si>
  <si>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</si>
  <si>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</si>
  <si>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</si>
  <si>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</si>
  <si>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</si>
  <si>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</si>
  <si>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</si>
  <si>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</si>
  <si>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</si>
  <si>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</si>
  <si>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</si>
  <si>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</si>
  <si>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</si>
  <si>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</si>
  <si>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</si>
  <si>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</si>
  <si>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</si>
  <si>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</si>
  <si>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</si>
  <si>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</si>
  <si>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</si>
  <si>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</si>
  <si>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</si>
  <si>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</si>
  <si>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</si>
  <si>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</si>
  <si>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</si>
  <si>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</si>
  <si>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</si>
  <si>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</si>
  <si>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</si>
  <si>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</si>
  <si>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</si>
  <si>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</si>
  <si>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</si>
  <si>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</si>
  <si>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</si>
  <si>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</si>
  <si>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</si>
  <si>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</si>
  <si>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</si>
  <si>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</si>
  <si>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</si>
  <si>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</si>
  <si>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</si>
  <si>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</si>
  <si>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</si>
  <si>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</si>
  <si>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</si>
  <si>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</si>
  <si>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</si>
  <si>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</si>
  <si>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</si>
  <si>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</si>
  <si>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</si>
  <si>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</si>
  <si>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</si>
  <si>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</si>
  <si>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</si>
  <si>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</si>
  <si>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</si>
  <si>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</si>
  <si>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</si>
  <si>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</si>
  <si>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</si>
  <si>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</si>
  <si>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</si>
  <si>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</si>
  <si>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</si>
  <si>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</si>
  <si>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</si>
  <si>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</si>
  <si>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</si>
  <si>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</si>
  <si>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</si>
  <si>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</si>
  <si>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</si>
  <si>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</si>
  <si>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</si>
  <si>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</si>
  <si>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</si>
  <si>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</si>
  <si>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</si>
  <si>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</si>
  <si>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</si>
  <si>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</si>
  <si>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</si>
  <si>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</si>
  <si>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</si>
  <si>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</si>
  <si>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</si>
  <si>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</si>
  <si>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</si>
  <si>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</si>
  <si>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</si>
  <si>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</si>
  <si>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</si>
  <si>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</si>
  <si>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</si>
  <si>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</si>
  <si>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</si>
  <si>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</si>
  <si>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</si>
  <si>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</si>
  <si>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</si>
  <si>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</si>
  <si>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</si>
  <si>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</si>
  <si>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</si>
  <si>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</si>
  <si>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</si>
  <si>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</si>
  <si>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</si>
  <si>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</si>
  <si>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</si>
  <si>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</si>
  <si>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</si>
  <si>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</si>
  <si>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</si>
  <si>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</si>
  <si>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</si>
  <si>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</si>
  <si>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</si>
  <si>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</si>
  <si>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</si>
  <si>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</si>
  <si>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</si>
  <si>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</si>
  <si>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</si>
  <si>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</si>
  <si>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</si>
  <si>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</si>
  <si>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</si>
  <si>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</si>
  <si>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</si>
  <si>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</si>
  <si>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</si>
  <si>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</si>
  <si>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</si>
  <si>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</si>
  <si>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</si>
  <si>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</si>
  <si>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</si>
  <si>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</si>
  <si>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</si>
  <si>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</si>
  <si>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</si>
  <si>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</si>
  <si>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</si>
  <si>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</si>
  <si>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</si>
  <si>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</si>
  <si>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</si>
  <si>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</si>
  <si>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</si>
  <si>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</si>
  <si>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</si>
  <si>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</si>
  <si>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</si>
  <si>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</si>
  <si>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</si>
  <si>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</si>
  <si>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</si>
  <si>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</si>
  <si>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</si>
  <si>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</si>
  <si>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</si>
  <si>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</si>
  <si>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</si>
  <si>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</si>
  <si>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</si>
  <si>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</si>
  <si>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</si>
  <si>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</si>
  <si>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</si>
  <si>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</si>
  <si>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</si>
  <si>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</si>
  <si>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</si>
  <si>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</si>
  <si>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</si>
  <si>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</si>
  <si>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</si>
  <si>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</si>
  <si>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</si>
  <si>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</si>
  <si>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</si>
  <si>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</si>
  <si>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</si>
  <si>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</si>
  <si>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</si>
  <si>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</si>
  <si>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</si>
  <si>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</si>
  <si>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</si>
  <si>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</si>
  <si>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</si>
  <si>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</si>
  <si>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</si>
  <si>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</si>
  <si>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</si>
  <si>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</si>
  <si>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</si>
  <si>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</si>
  <si>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</si>
  <si>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</si>
  <si>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</si>
  <si>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</si>
  <si>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</si>
  <si>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</si>
  <si>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</si>
  <si>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</si>
  <si>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</si>
  <si>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</si>
  <si>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</si>
  <si>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</si>
  <si>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</si>
  <si>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</si>
  <si>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</si>
  <si>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</si>
  <si>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</si>
  <si>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</si>
  <si>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</si>
  <si>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</si>
  <si>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</si>
  <si>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</si>
  <si>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</si>
  <si>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</si>
  <si>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</si>
  <si>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</si>
  <si>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</si>
  <si>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</si>
  <si>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</si>
  <si>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</si>
  <si>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</si>
  <si>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</si>
  <si>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</si>
  <si>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</si>
  <si>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</si>
  <si>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</si>
  <si>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</si>
  <si>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</si>
  <si>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</si>
  <si>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</si>
  <si>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</si>
  <si>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</si>
  <si>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</si>
  <si>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</si>
  <si>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</si>
  <si>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</si>
  <si>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</si>
  <si>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</si>
  <si>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</si>
  <si>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</si>
  <si>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</si>
  <si>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</si>
  <si>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</si>
  <si>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</si>
  <si>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</si>
  <si>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</si>
  <si>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</si>
  <si>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</si>
  <si>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</si>
  <si>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</si>
  <si>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</si>
  <si>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</si>
  <si>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</si>
  <si>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</si>
  <si>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</si>
  <si>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</si>
  <si>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</si>
  <si>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</si>
  <si>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</si>
  <si>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</si>
  <si>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</si>
  <si>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</si>
  <si>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</si>
  <si>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</si>
  <si>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</si>
  <si>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</si>
  <si>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</si>
  <si>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</si>
  <si>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</si>
  <si>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</si>
  <si>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</si>
  <si>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</si>
  <si>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</si>
  <si>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</si>
  <si>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</si>
  <si>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</si>
  <si>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</si>
  <si>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</si>
  <si>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</si>
  <si>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</si>
  <si>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</si>
  <si>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</si>
  <si>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</si>
  <si>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</si>
  <si>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</si>
  <si>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</si>
  <si>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</si>
  <si>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</si>
  <si>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</si>
  <si>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</si>
  <si>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</si>
  <si>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</si>
  <si>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</si>
  <si>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</si>
  <si>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</si>
  <si>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</si>
  <si>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</si>
  <si>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</si>
  <si>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</si>
  <si>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</si>
  <si>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</si>
  <si>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</si>
  <si>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</si>
  <si>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</si>
  <si>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</si>
  <si>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</si>
  <si>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</si>
  <si>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</si>
  <si>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</si>
  <si>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</si>
  <si>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</si>
  <si>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</si>
  <si>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</si>
  <si>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</si>
  <si>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</si>
  <si>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</si>
  <si>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</si>
  <si>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</si>
  <si>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</si>
  <si>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</si>
  <si>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</si>
  <si>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</si>
  <si>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</si>
  <si>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</si>
  <si>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</si>
  <si>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</si>
  <si>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</si>
  <si>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</si>
  <si>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</si>
  <si>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</si>
  <si>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</si>
  <si>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</si>
  <si>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</si>
  <si>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</si>
  <si>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</si>
  <si>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</si>
  <si>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</si>
  <si>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</si>
  <si>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</si>
  <si>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</si>
  <si>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</si>
  <si>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</si>
  <si>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</si>
  <si>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</si>
  <si>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</si>
  <si>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</si>
  <si>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</si>
  <si>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</si>
  <si>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</si>
  <si>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</si>
  <si>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</si>
  <si>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</si>
  <si>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</si>
  <si>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</si>
  <si>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</si>
  <si>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</si>
  <si>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</si>
  <si>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</si>
  <si>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</si>
  <si>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</si>
  <si>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</si>
  <si>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</si>
  <si>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</si>
  <si>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</si>
  <si>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</si>
  <si>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</si>
  <si>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</si>
  <si>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</si>
  <si>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</si>
  <si>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</si>
  <si>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</si>
  <si>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</si>
  <si>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</si>
  <si>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</si>
  <si>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</si>
  <si>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</si>
  <si>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</si>
  <si>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</si>
  <si>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</si>
  <si>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</si>
  <si>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</si>
  <si>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</si>
  <si>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</si>
  <si>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</si>
  <si>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</si>
  <si>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</si>
  <si>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</si>
  <si>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</si>
  <si>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</si>
  <si>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</si>
  <si>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</si>
  <si>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</si>
  <si>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</si>
  <si>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</si>
  <si>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</si>
  <si>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</si>
  <si>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</si>
  <si>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</si>
  <si>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</si>
  <si>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</si>
  <si>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</si>
  <si>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</si>
  <si>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</si>
  <si>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</si>
  <si>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</si>
  <si>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</si>
  <si>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</si>
  <si>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</si>
  <si>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</si>
  <si>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</si>
  <si>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</si>
  <si>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</si>
  <si>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</si>
  <si>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</si>
  <si>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</si>
  <si>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</si>
  <si>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</si>
  <si>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</si>
  <si>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</si>
  <si>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</si>
  <si>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</si>
  <si>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</si>
  <si>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</si>
  <si>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</si>
  <si>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</si>
  <si>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</si>
  <si>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</si>
  <si>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</si>
  <si>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</si>
  <si>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</si>
  <si>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</si>
  <si>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</si>
  <si>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</si>
  <si>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</si>
  <si>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</si>
  <si>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</si>
  <si>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</si>
  <si>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</si>
  <si>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</si>
  <si>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</si>
  <si>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</si>
  <si>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</si>
  <si>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</si>
  <si>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</si>
  <si>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</si>
  <si>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</si>
  <si>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</si>
  <si>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</si>
  <si>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</si>
  <si>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</si>
  <si>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</si>
  <si>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</si>
  <si>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</si>
  <si>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</si>
  <si>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</si>
  <si>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</si>
  <si>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</si>
  <si>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</si>
  <si>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</si>
  <si>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</si>
  <si>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</si>
  <si>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</si>
  <si>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</si>
  <si>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</si>
  <si>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</si>
  <si>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</si>
  <si>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</si>
  <si>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</si>
  <si>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</si>
  <si>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</si>
  <si>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</si>
  <si>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</si>
  <si>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</si>
  <si>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</si>
  <si>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</si>
  <si>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</si>
  <si>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</si>
  <si>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</si>
  <si>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</si>
  <si>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</si>
  <si>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</si>
  <si>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</si>
  <si>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</si>
  <si>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</si>
  <si>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</si>
  <si>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</si>
  <si>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</si>
  <si>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</si>
  <si>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</si>
  <si>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</si>
  <si>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</si>
  <si>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</si>
  <si>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</si>
  <si>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</si>
  <si>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</si>
  <si>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</si>
  <si>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</si>
  <si>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</si>
  <si>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</si>
  <si>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</si>
  <si>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</si>
  <si>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</si>
  <si>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</si>
  <si>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</si>
  <si>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</si>
  <si>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</si>
  <si>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</si>
  <si>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</si>
  <si>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</si>
  <si>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</si>
  <si>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</si>
  <si>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</si>
  <si>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</si>
  <si>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</si>
  <si>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</si>
  <si>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</si>
  <si>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</si>
  <si>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</si>
  <si>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</si>
  <si>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</si>
  <si>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</si>
  <si>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</si>
  <si>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</si>
  <si>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</si>
  <si>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</si>
  <si>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</si>
  <si>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</si>
  <si>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</si>
  <si>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</si>
  <si>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</si>
  <si>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</si>
  <si>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</si>
  <si>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</si>
  <si>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</si>
  <si>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</si>
  <si>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</si>
  <si>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</si>
  <si>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</si>
  <si>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</si>
  <si>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</si>
  <si>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</si>
  <si>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</si>
  <si>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</si>
  <si>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</si>
  <si>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</si>
  <si>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</si>
  <si>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</si>
  <si>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</si>
  <si>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</si>
  <si>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</si>
  <si>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</si>
  <si>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</si>
  <si>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</si>
  <si>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</si>
  <si>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</si>
  <si>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</si>
  <si>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</si>
  <si>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</si>
  <si>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</si>
  <si>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</si>
  <si>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</si>
  <si>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</si>
  <si>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</si>
  <si>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</si>
  <si>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</si>
  <si>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</si>
  <si>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</si>
  <si>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</si>
  <si>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</si>
  <si>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</si>
  <si>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</si>
  <si>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</si>
  <si>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</si>
  <si>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</si>
  <si>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</si>
  <si>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</si>
  <si>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</si>
  <si>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</si>
  <si>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</si>
  <si>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</si>
  <si>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</si>
  <si>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</si>
  <si>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</si>
  <si>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</si>
  <si>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</si>
  <si>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</si>
  <si>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</si>
  <si>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</si>
  <si>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</si>
  <si>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</si>
  <si>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</si>
  <si>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</si>
  <si>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</si>
  <si>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</si>
  <si>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</si>
  <si>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</si>
  <si>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</si>
  <si>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</si>
  <si>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</si>
  <si>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</si>
  <si>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</si>
  <si>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</si>
  <si>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</si>
  <si>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</si>
  <si>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</si>
  <si>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</si>
  <si>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</si>
  <si>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</si>
  <si>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</si>
  <si>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</si>
  <si>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</si>
  <si>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</si>
  <si>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</si>
  <si>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</si>
  <si>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</si>
  <si>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</si>
  <si>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</si>
  <si>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</si>
  <si>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</si>
  <si>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</si>
  <si>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</si>
  <si>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</si>
  <si>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</si>
  <si>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</si>
  <si>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</si>
  <si>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</si>
  <si>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</si>
  <si>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</si>
  <si>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</si>
  <si>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</si>
  <si>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</si>
  <si>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</si>
  <si>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</si>
  <si>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</si>
  <si>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</si>
  <si>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</si>
  <si>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</si>
  <si>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</si>
  <si>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</si>
  <si>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</si>
  <si>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</si>
  <si>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</si>
  <si>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</si>
  <si>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</si>
  <si>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</si>
  <si>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</si>
  <si>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</si>
  <si>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</si>
  <si>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</si>
  <si>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</si>
  <si>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</si>
  <si>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</si>
  <si>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</si>
  <si>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</si>
  <si>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</si>
  <si>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</si>
  <si>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</si>
  <si>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</si>
  <si>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</si>
  <si>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</si>
  <si>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</si>
  <si>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</si>
  <si>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</si>
  <si>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</si>
  <si>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</si>
  <si>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</si>
  <si>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</si>
  <si>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</si>
  <si>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</si>
  <si>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</si>
  <si>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</si>
  <si>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</si>
  <si>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</si>
  <si>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</si>
  <si>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</si>
  <si>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</si>
  <si>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</si>
  <si>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</si>
  <si>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</si>
  <si>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</si>
  <si>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</si>
  <si>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</si>
  <si>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</si>
  <si>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</si>
  <si>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</si>
  <si>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</si>
  <si>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</si>
  <si>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</si>
  <si>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</si>
  <si>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</si>
  <si>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</si>
  <si>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</si>
  <si>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</si>
  <si>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</si>
  <si>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</si>
  <si>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</si>
  <si>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</si>
  <si>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</si>
  <si>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</si>
  <si>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</si>
  <si>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</si>
  <si>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</si>
  <si>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</si>
  <si>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</si>
  <si>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</si>
  <si>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</si>
  <si>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</si>
  <si>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</si>
  <si>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</si>
  <si>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</si>
  <si>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</si>
  <si>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</si>
  <si>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</si>
  <si>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</si>
  <si>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</si>
  <si>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</si>
  <si>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</si>
  <si>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</si>
  <si>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</si>
  <si>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</si>
  <si>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</si>
  <si>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</si>
  <si>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</si>
  <si>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</si>
  <si>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</si>
  <si>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</si>
  <si>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</si>
  <si>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</si>
  <si>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</si>
  <si>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</si>
  <si>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</si>
  <si>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</si>
  <si>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</si>
  <si>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</si>
  <si>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</si>
  <si>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</si>
  <si>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</si>
  <si>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</si>
  <si>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</si>
  <si>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</si>
  <si>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</si>
  <si>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</si>
  <si>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</si>
  <si>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</si>
  <si>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</si>
  <si>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</si>
  <si>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</si>
  <si>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</si>
  <si>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</si>
  <si>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</si>
  <si>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</si>
  <si>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</si>
  <si>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</si>
  <si>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</si>
  <si>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</si>
  <si>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</si>
  <si>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</si>
  <si>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</si>
  <si>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</si>
  <si>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</si>
  <si>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</si>
  <si>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</si>
  <si>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</si>
  <si>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</si>
  <si>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</si>
  <si>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</si>
  <si>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</si>
  <si>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</si>
  <si>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</si>
  <si>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</si>
  <si>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</si>
  <si>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</si>
  <si>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</si>
  <si>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</si>
  <si>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</si>
  <si>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</si>
  <si>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</si>
  <si>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</si>
  <si>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</si>
  <si>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</si>
  <si>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</si>
  <si>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</si>
  <si>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</si>
  <si>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</si>
  <si>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</si>
  <si>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</si>
  <si>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</si>
  <si>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</si>
  <si>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</si>
  <si>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</si>
  <si>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</si>
  <si>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</si>
  <si>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</si>
  <si>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</si>
  <si>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</si>
  <si>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</si>
  <si>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</si>
  <si>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</si>
  <si>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</si>
  <si>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</si>
  <si>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</si>
  <si>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</si>
  <si>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</si>
  <si>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</si>
  <si>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</si>
  <si>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</si>
  <si>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</si>
  <si>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</si>
  <si>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</si>
  <si>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</si>
  <si>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</si>
  <si>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</si>
  <si>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</si>
  <si>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</si>
  <si>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</si>
  <si>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</si>
  <si>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</si>
  <si>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</si>
  <si>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</si>
  <si>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</si>
  <si>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</si>
  <si>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</si>
  <si>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</si>
  <si>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</si>
  <si>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</si>
  <si>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</si>
  <si>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</si>
  <si>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</si>
  <si>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</si>
  <si>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</si>
  <si>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</si>
  <si>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</si>
  <si>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</si>
  <si>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</si>
  <si>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</si>
  <si>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</si>
  <si>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</si>
  <si>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</si>
  <si>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</si>
  <si>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</si>
  <si>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</si>
  <si>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</si>
  <si>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</si>
  <si>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</si>
  <si>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</si>
  <si>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</si>
  <si>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</si>
  <si>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</si>
  <si>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</si>
  <si>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</si>
  <si>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</si>
  <si>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</si>
  <si>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</si>
  <si>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</si>
  <si>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</si>
  <si>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</si>
  <si>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</si>
  <si>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</si>
  <si>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</si>
  <si>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</si>
  <si>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</si>
  <si>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</si>
  <si>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</si>
  <si>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</si>
  <si>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</si>
  <si>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</si>
  <si>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</si>
  <si>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</si>
  <si>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</si>
  <si>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</si>
  <si>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</si>
  <si>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</si>
  <si>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</si>
  <si>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</si>
  <si>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</si>
  <si>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</si>
  <si>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</si>
  <si>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</si>
  <si>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</si>
  <si>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</si>
  <si>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</si>
  <si>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</si>
  <si>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</si>
  <si>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</si>
  <si>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</si>
  <si>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</si>
  <si>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</si>
  <si>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</si>
  <si>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</si>
  <si>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</si>
  <si>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</si>
  <si>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</si>
  <si>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</si>
  <si>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</si>
  <si>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</si>
  <si>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</si>
  <si>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</si>
  <si>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</si>
  <si>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</si>
  <si>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</si>
  <si>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</si>
  <si>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</si>
  <si>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</si>
  <si>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</si>
  <si>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</si>
  <si>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</si>
  <si>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</si>
  <si>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</si>
  <si>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</si>
  <si>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</si>
  <si>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</si>
  <si>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</si>
  <si>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</si>
  <si>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</si>
  <si>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</si>
  <si>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</si>
  <si>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</si>
  <si>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</si>
  <si>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</si>
  <si>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</si>
  <si>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</si>
  <si>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</si>
  <si>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</si>
  <si>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</si>
  <si>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</si>
  <si>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</si>
  <si>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</si>
  <si>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</si>
  <si>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</si>
  <si>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</si>
  <si>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</si>
  <si>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</si>
  <si>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</si>
  <si>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</si>
  <si>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</si>
  <si>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</si>
  <si>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</si>
  <si>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</si>
  <si>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</si>
  <si>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</si>
  <si>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</si>
  <si>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</si>
  <si>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</si>
  <si>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</si>
  <si>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</si>
  <si>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</si>
  <si>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</si>
  <si>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</si>
  <si>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</si>
  <si>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</si>
  <si>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</si>
  <si>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</si>
  <si>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</si>
  <si>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</si>
  <si>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</si>
  <si>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</si>
  <si>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</si>
  <si>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</si>
  <si>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</si>
  <si>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</si>
  <si>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</si>
  <si>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</si>
  <si>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</si>
  <si>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</si>
  <si>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</si>
  <si>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</si>
  <si>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</si>
  <si>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</si>
  <si>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</si>
  <si>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</si>
  <si>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</si>
  <si>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</si>
  <si>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</si>
  <si>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</si>
  <si>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</si>
  <si>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</si>
  <si>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</si>
  <si>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</si>
  <si>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</si>
  <si>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</si>
  <si>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</si>
  <si>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</si>
  <si>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</si>
  <si>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</si>
  <si>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</si>
  <si>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</si>
  <si>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</si>
  <si>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</si>
  <si>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</si>
  <si>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</si>
  <si>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</si>
  <si>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</si>
  <si>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</si>
  <si>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</si>
  <si>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OBRTNIČKA I TEHNIČKA ŠKOLA OGULIN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</si>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</sst>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403790.76999999996</v>
      </c>
      <c r="D2" s="7">
        <f>'PR-RAS'!E6</f>
        <v>444942.85000000003</v>
      </c>
      <c r="E2" s="7">
        <v>0</v>
      </c>
      <c r="F2" s="7">
        <v>0</v>
      </c>
      <c r="G2" s="8">
        <f t="shared" ref="G2:G274" si="0">(B2/1000)*(C2*1+D2*2)</f>
        <v>1293.6764700000001</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367664.62</v>
      </c>
      <c r="D45" s="2">
        <f>'PR-RAS'!E49</f>
        <v>406629.83</v>
      </c>
      <c r="E45" s="2">
        <v>0</v>
      </c>
      <c r="F45" s="2">
        <v>0</v>
      </c>
      <c r="G45" s="3">
        <f t="shared" si="0"/>
        <v>51960.668319999997</v>
      </c>
      <c r="H45" s="3">
        <f t="shared" si="1"/>
        <v>0.54999999998835847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367664.62</v>
      </c>
      <c r="D64" s="2">
        <f>'PR-RAS'!E68</f>
        <v>406629.83</v>
      </c>
      <c r="E64" s="2">
        <v>0</v>
      </c>
      <c r="F64" s="2">
        <v>0</v>
      </c>
      <c r="G64" s="3">
        <f t="shared" si="0"/>
        <v>74398.229640000005</v>
      </c>
      <c r="H64" s="3">
        <f t="shared" si="1"/>
        <v>0.54999999998835847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367135.75</v>
      </c>
      <c r="D65" s="2">
        <f>'PR-RAS'!E69</f>
        <v>406629.83</v>
      </c>
      <c r="E65" s="2">
        <v>0</v>
      </c>
      <c r="F65" s="2">
        <v>0</v>
      </c>
      <c r="G65" s="3">
        <f t="shared" si="0"/>
        <v>75545.306240000005</v>
      </c>
      <c r="H65" s="3">
        <f t="shared" si="1"/>
        <v>0.41999999998370185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528.87</v>
      </c>
      <c r="D66" s="2">
        <f>'PR-RAS'!E70</f>
        <v>0</v>
      </c>
      <c r="E66" s="2">
        <v>0</v>
      </c>
      <c r="F66" s="2">
        <v>0</v>
      </c>
      <c r="G66" s="3">
        <f t="shared" si="0"/>
        <v>34.376550000000002</v>
      </c>
      <c r="H66" s="3">
        <f t="shared" si="1"/>
        <v>0.12999999999999545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238.6</v>
      </c>
      <c r="D102" s="2">
        <f>'PR-RAS'!E106</f>
        <v>216.4</v>
      </c>
      <c r="E102" s="2">
        <v>0</v>
      </c>
      <c r="F102" s="2">
        <v>0</v>
      </c>
      <c r="G102" s="3">
        <f t="shared" si="0"/>
        <v>67.811400000000006</v>
      </c>
      <c r="H102" s="3">
        <f t="shared" si="1"/>
        <v>0.80000000000001137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238.6</v>
      </c>
      <c r="D108" s="2">
        <f>'PR-RAS'!E112</f>
        <v>216.4</v>
      </c>
      <c r="E108" s="2">
        <v>0</v>
      </c>
      <c r="F108" s="2">
        <v>0</v>
      </c>
      <c r="G108" s="3">
        <f t="shared" si="0"/>
        <v>71.839799999999997</v>
      </c>
      <c r="H108" s="3">
        <f t="shared" si="1"/>
        <v>0.80000000000001137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238.6</v>
      </c>
      <c r="D113" s="2">
        <f>'PR-RAS'!E117</f>
        <v>216.4</v>
      </c>
      <c r="E113" s="2">
        <v>0</v>
      </c>
      <c r="F113" s="2">
        <v>0</v>
      </c>
      <c r="G113" s="3">
        <f t="shared" si="0"/>
        <v>75.196799999999996</v>
      </c>
      <c r="H113" s="3">
        <f t="shared" si="1"/>
        <v>0.80000000000001137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369.22</v>
      </c>
      <c r="D121" s="2">
        <f>'PR-RAS'!E125</f>
        <v>255.41</v>
      </c>
      <c r="E121" s="2">
        <v>0</v>
      </c>
      <c r="F121" s="2">
        <v>0</v>
      </c>
      <c r="G121" s="3">
        <f t="shared" si="0"/>
        <v>105.6048</v>
      </c>
      <c r="H121" s="3">
        <f t="shared" si="1"/>
        <v>0.63000000000002387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369.22</v>
      </c>
      <c r="D122" s="2">
        <f>'PR-RAS'!E126</f>
        <v>255.41</v>
      </c>
      <c r="E122" s="2">
        <v>0</v>
      </c>
      <c r="F122" s="2">
        <v>0</v>
      </c>
      <c r="G122" s="3">
        <f t="shared" si="0"/>
        <v>106.48483999999999</v>
      </c>
      <c r="H122" s="3">
        <f t="shared" si="1"/>
        <v>0.63000000000002387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369.22</v>
      </c>
      <c r="D124" s="2">
        <f>'PR-RAS'!E128</f>
        <v>255.41</v>
      </c>
      <c r="E124" s="2">
        <v>0</v>
      </c>
      <c r="F124" s="2">
        <v>0</v>
      </c>
      <c r="G124" s="3">
        <f t="shared" si="0"/>
        <v>108.24491999999999</v>
      </c>
      <c r="H124" s="3">
        <f t="shared" si="1"/>
        <v>0.63000000000002387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35518.33</v>
      </c>
      <c r="D130" s="2">
        <f>'PR-RAS'!E134</f>
        <v>37841.21</v>
      </c>
      <c r="E130" s="2">
        <v>0</v>
      </c>
      <c r="F130" s="2">
        <v>0</v>
      </c>
      <c r="G130" s="3">
        <f t="shared" si="0"/>
        <v>14344.89675</v>
      </c>
      <c r="H130" s="3">
        <f t="shared" si="1"/>
        <v>0.54000000000087311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35518.33</v>
      </c>
      <c r="D131" s="2">
        <f>'PR-RAS'!E135</f>
        <v>37841.21</v>
      </c>
      <c r="E131" s="2">
        <v>0</v>
      </c>
      <c r="F131" s="2">
        <v>0</v>
      </c>
      <c r="G131" s="3">
        <f t="shared" si="0"/>
        <v>14456.0975</v>
      </c>
      <c r="H131" s="3">
        <f t="shared" si="1"/>
        <v>0.54000000000087311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35518.33</v>
      </c>
      <c r="D132" s="2">
        <f>'PR-RAS'!E136</f>
        <v>37841.21</v>
      </c>
      <c r="E132" s="2">
        <v>0</v>
      </c>
      <c r="F132" s="2">
        <v>0</v>
      </c>
      <c r="G132" s="3">
        <f t="shared" si="0"/>
        <v>14567.29825</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524658.35</v>
      </c>
      <c r="D148" s="2">
        <f>'PR-RAS'!E152</f>
        <v>458243.53</v>
      </c>
      <c r="E148" s="2">
        <v>0</v>
      </c>
      <c r="F148" s="2">
        <v>0</v>
      </c>
      <c r="G148" s="3">
        <f t="shared" si="0"/>
        <v>211848.37527000002</v>
      </c>
      <c r="H148" s="3">
        <f t="shared" si="1"/>
        <v>0.81999999994877726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489811.20999999996</v>
      </c>
      <c r="D149" s="2">
        <f>'PR-RAS'!E153</f>
        <v>417834.34</v>
      </c>
      <c r="E149" s="2">
        <v>0</v>
      </c>
      <c r="F149" s="2">
        <v>0</v>
      </c>
      <c r="G149" s="3">
        <f t="shared" si="0"/>
        <v>196171.02372</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422027.4</v>
      </c>
      <c r="D150" s="2">
        <f>'PR-RAS'!E154</f>
        <v>354430.48</v>
      </c>
      <c r="E150" s="2">
        <v>0</v>
      </c>
      <c r="F150" s="2">
        <v>0</v>
      </c>
      <c r="G150" s="3">
        <f t="shared" si="0"/>
        <v>168502.36563999997</v>
      </c>
      <c r="H150" s="3">
        <f t="shared" si="1"/>
        <v>0.88000000000465661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422027.4</v>
      </c>
      <c r="D151" s="2">
        <f>'PR-RAS'!E155</f>
        <v>354430.48</v>
      </c>
      <c r="E151" s="2">
        <v>0</v>
      </c>
      <c r="F151" s="2">
        <v>0</v>
      </c>
      <c r="G151" s="3">
        <f t="shared" si="0"/>
        <v>169633.25399999999</v>
      </c>
      <c r="H151" s="3">
        <f t="shared" si="1"/>
        <v>0.88000000000465661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3182.47</v>
      </c>
      <c r="D155" s="2">
        <f>'PR-RAS'!E159</f>
        <v>7828.71</v>
      </c>
      <c r="E155" s="2">
        <v>0</v>
      </c>
      <c r="F155" s="2">
        <v>0</v>
      </c>
      <c r="G155" s="3">
        <f t="shared" si="0"/>
        <v>2901.3430599999997</v>
      </c>
      <c r="H155" s="3">
        <f t="shared" si="1"/>
        <v>0.75999999999976353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64601.34</v>
      </c>
      <c r="D156" s="2">
        <f>'PR-RAS'!E160</f>
        <v>55575.15</v>
      </c>
      <c r="E156" s="2">
        <v>0</v>
      </c>
      <c r="F156" s="2">
        <v>0</v>
      </c>
      <c r="G156" s="3">
        <f t="shared" si="0"/>
        <v>27241.504200000003</v>
      </c>
      <c r="H156" s="3">
        <f t="shared" si="1"/>
        <v>0.48999999999796273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64601.34</v>
      </c>
      <c r="D158" s="2">
        <f>'PR-RAS'!E162</f>
        <v>55575.15</v>
      </c>
      <c r="E158" s="2">
        <v>0</v>
      </c>
      <c r="F158" s="2">
        <v>0</v>
      </c>
      <c r="G158" s="3">
        <f t="shared" si="0"/>
        <v>27593.007480000004</v>
      </c>
      <c r="H158" s="3">
        <f t="shared" si="1"/>
        <v>0.48999999999796273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34717.490000000005</v>
      </c>
      <c r="D160" s="2">
        <f>'PR-RAS'!E164</f>
        <v>40409.19</v>
      </c>
      <c r="E160" s="2">
        <v>0</v>
      </c>
      <c r="F160" s="2">
        <v>0</v>
      </c>
      <c r="G160" s="3">
        <f t="shared" si="0"/>
        <v>18370.20333</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4146.9699999999993</v>
      </c>
      <c r="D161" s="2">
        <f>'PR-RAS'!E165</f>
        <v>4021.72</v>
      </c>
      <c r="E161" s="2">
        <v>0</v>
      </c>
      <c r="F161" s="2">
        <v>0</v>
      </c>
      <c r="G161" s="3">
        <f t="shared" si="0"/>
        <v>1950.4656</v>
      </c>
      <c r="H161" s="3">
        <f t="shared" si="1"/>
        <v>0.31000000000085493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475.1</v>
      </c>
      <c r="D162" s="2">
        <f>'PR-RAS'!E166</f>
        <v>1198.06</v>
      </c>
      <c r="E162" s="2">
        <v>0</v>
      </c>
      <c r="F162" s="2">
        <v>0</v>
      </c>
      <c r="G162" s="3">
        <f t="shared" si="0"/>
        <v>462.26641999999998</v>
      </c>
      <c r="H162" s="3">
        <f t="shared" si="1"/>
        <v>0.15999999999996817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3385.37</v>
      </c>
      <c r="D163" s="2">
        <f>'PR-RAS'!E167</f>
        <v>2489.66</v>
      </c>
      <c r="E163" s="2">
        <v>0</v>
      </c>
      <c r="F163" s="2">
        <v>0</v>
      </c>
      <c r="G163" s="3">
        <f t="shared" si="0"/>
        <v>1355.0797799999998</v>
      </c>
      <c r="H163" s="3">
        <f t="shared" si="1"/>
        <v>0.71000000000003638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286.5</v>
      </c>
      <c r="D165" s="2">
        <f>'PR-RAS'!E169</f>
        <v>334</v>
      </c>
      <c r="E165" s="2">
        <v>0</v>
      </c>
      <c r="F165" s="2">
        <v>0</v>
      </c>
      <c r="G165" s="3">
        <f t="shared" si="0"/>
        <v>156.53800000000001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18563.550000000003</v>
      </c>
      <c r="D166" s="2">
        <f>'PR-RAS'!E170</f>
        <v>20409.5</v>
      </c>
      <c r="E166" s="2">
        <v>0</v>
      </c>
      <c r="F166" s="2">
        <v>0</v>
      </c>
      <c r="G166" s="3">
        <f t="shared" si="0"/>
        <v>9798.12075</v>
      </c>
      <c r="H166" s="3">
        <f t="shared" si="1"/>
        <v>0.94999999999708962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1642.04</v>
      </c>
      <c r="D167" s="2">
        <f>'PR-RAS'!E171</f>
        <v>3738.86</v>
      </c>
      <c r="E167" s="2">
        <v>0</v>
      </c>
      <c r="F167" s="2">
        <v>0</v>
      </c>
      <c r="G167" s="3">
        <f t="shared" si="0"/>
        <v>1513.8801600000002</v>
      </c>
      <c r="H167" s="3">
        <f t="shared" si="1"/>
        <v>0.17999999999983629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14807.7</v>
      </c>
      <c r="D169" s="2">
        <f>'PR-RAS'!E173</f>
        <v>12127.48</v>
      </c>
      <c r="E169" s="2">
        <v>0</v>
      </c>
      <c r="F169" s="2">
        <v>0</v>
      </c>
      <c r="G169" s="3">
        <f t="shared" si="0"/>
        <v>6562.5268800000013</v>
      </c>
      <c r="H169" s="3">
        <f t="shared" si="1"/>
        <v>0.77999999999883585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548.11</v>
      </c>
      <c r="D170" s="2">
        <f>'PR-RAS'!E174</f>
        <v>271.91000000000003</v>
      </c>
      <c r="E170" s="2">
        <v>0</v>
      </c>
      <c r="F170" s="2">
        <v>0</v>
      </c>
      <c r="G170" s="3">
        <f t="shared" si="0"/>
        <v>184.53617000000003</v>
      </c>
      <c r="H170" s="3">
        <f t="shared" si="1"/>
        <v>0.19999999999998863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1565.7</v>
      </c>
      <c r="D171" s="2">
        <f>'PR-RAS'!E175</f>
        <v>4271.25</v>
      </c>
      <c r="E171" s="2">
        <v>0</v>
      </c>
      <c r="F171" s="2">
        <v>0</v>
      </c>
      <c r="G171" s="3">
        <f t="shared" si="0"/>
        <v>1718.3940000000002</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10520.910000000002</v>
      </c>
      <c r="D174" s="2">
        <f>'PR-RAS'!E178</f>
        <v>14223.379999999997</v>
      </c>
      <c r="E174" s="2">
        <v>0</v>
      </c>
      <c r="F174" s="2">
        <v>0</v>
      </c>
      <c r="G174" s="3">
        <f t="shared" si="0"/>
        <v>6741.4069099999988</v>
      </c>
      <c r="H174" s="3">
        <f t="shared" si="1"/>
        <v>0.46999999999570719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265.93</v>
      </c>
      <c r="D175" s="2">
        <f>'PR-RAS'!E179</f>
        <v>685.04</v>
      </c>
      <c r="E175" s="2">
        <v>0</v>
      </c>
      <c r="F175" s="2">
        <v>0</v>
      </c>
      <c r="G175" s="3">
        <f t="shared" si="0"/>
        <v>284.66573999999997</v>
      </c>
      <c r="H175" s="3">
        <f t="shared" si="1"/>
        <v>0.1099999999999568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1357.92</v>
      </c>
      <c r="D176" s="2">
        <f>'PR-RAS'!E180</f>
        <v>4154.8599999999997</v>
      </c>
      <c r="E176" s="2">
        <v>0</v>
      </c>
      <c r="F176" s="2">
        <v>0</v>
      </c>
      <c r="G176" s="3">
        <f t="shared" si="0"/>
        <v>1691.8369999999998</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v>
      </c>
      <c r="D177" s="2">
        <f>'PR-RAS'!E181</f>
        <v>0</v>
      </c>
      <c r="E177" s="2">
        <v>0</v>
      </c>
      <c r="F177" s="2">
        <v>0</v>
      </c>
      <c r="G177" s="3">
        <f t="shared" si="0"/>
        <v>10.559999999999999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2477.38</v>
      </c>
      <c r="D178" s="2">
        <f>'PR-RAS'!E182</f>
        <v>3023.88</v>
      </c>
      <c r="E178" s="2">
        <v>0</v>
      </c>
      <c r="F178" s="2">
        <v>0</v>
      </c>
      <c r="G178" s="3">
        <f t="shared" si="0"/>
        <v>1508.9497799999999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5101.6000000000004</v>
      </c>
      <c r="D179" s="2">
        <f>'PR-RAS'!E183</f>
        <v>4823.84</v>
      </c>
      <c r="E179" s="2">
        <v>0</v>
      </c>
      <c r="F179" s="2">
        <v>0</v>
      </c>
      <c r="G179" s="3">
        <f t="shared" si="0"/>
        <v>2625.3718399999998</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76.88</v>
      </c>
      <c r="D180" s="2">
        <f>'PR-RAS'!E184</f>
        <v>276.38</v>
      </c>
      <c r="E180" s="2">
        <v>0</v>
      </c>
      <c r="F180" s="2">
        <v>0</v>
      </c>
      <c r="G180" s="3">
        <f t="shared" si="0"/>
        <v>112.70555999999999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764.95</v>
      </c>
      <c r="D181" s="2">
        <f>'PR-RAS'!E185</f>
        <v>697.88</v>
      </c>
      <c r="E181" s="2">
        <v>0</v>
      </c>
      <c r="F181" s="2">
        <v>0</v>
      </c>
      <c r="G181" s="3">
        <f t="shared" si="0"/>
        <v>388.92779999999999</v>
      </c>
      <c r="H181" s="3">
        <f t="shared" si="1"/>
        <v>0.16999999999995907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416.25</v>
      </c>
      <c r="D182" s="2">
        <f>'PR-RAS'!E186</f>
        <v>367.5</v>
      </c>
      <c r="E182" s="2">
        <v>0</v>
      </c>
      <c r="F182" s="2">
        <v>0</v>
      </c>
      <c r="G182" s="3">
        <f t="shared" si="0"/>
        <v>208.37625</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194</v>
      </c>
      <c r="E183" s="2">
        <v>0</v>
      </c>
      <c r="F183" s="2">
        <v>0</v>
      </c>
      <c r="G183" s="3">
        <f t="shared" si="0"/>
        <v>70.616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1486.06</v>
      </c>
      <c r="D190" s="2">
        <f>'PR-RAS'!E194</f>
        <v>1754.5900000000001</v>
      </c>
      <c r="E190" s="2">
        <v>0</v>
      </c>
      <c r="F190" s="2">
        <v>0</v>
      </c>
      <c r="G190" s="3">
        <f t="shared" si="0"/>
        <v>944.10035999999991</v>
      </c>
      <c r="H190" s="3">
        <f t="shared" si="1"/>
        <v>0.46999999999979991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546.29</v>
      </c>
      <c r="D193" s="2">
        <f>'PR-RAS'!E197</f>
        <v>280.52</v>
      </c>
      <c r="E193" s="2">
        <v>0</v>
      </c>
      <c r="F193" s="2">
        <v>0</v>
      </c>
      <c r="G193" s="3">
        <f t="shared" si="0"/>
        <v>212.60736</v>
      </c>
      <c r="H193" s="3">
        <f t="shared" si="1"/>
        <v>0.76999999999998181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v>
      </c>
      <c r="D194" s="2">
        <f>'PR-RAS'!E198</f>
        <v>25</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807.19</v>
      </c>
      <c r="D195" s="2">
        <f>'PR-RAS'!E199</f>
        <v>1181.1400000000001</v>
      </c>
      <c r="E195" s="2">
        <v>0</v>
      </c>
      <c r="F195" s="2">
        <v>0</v>
      </c>
      <c r="G195" s="3">
        <f t="shared" si="0"/>
        <v>614.87718000000007</v>
      </c>
      <c r="H195" s="3">
        <f t="shared" si="1"/>
        <v>0.33000000000015461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67.58</v>
      </c>
      <c r="D197" s="2">
        <f>'PR-RAS'!E201</f>
        <v>267.93</v>
      </c>
      <c r="E197" s="2">
        <v>0</v>
      </c>
      <c r="F197" s="2">
        <v>0</v>
      </c>
      <c r="G197" s="3">
        <f t="shared" si="0"/>
        <v>118.27424000000002</v>
      </c>
      <c r="H197" s="3">
        <f t="shared" si="1"/>
        <v>0.48999999999999488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129.65</v>
      </c>
      <c r="D198" s="2">
        <f>'PR-RAS'!E202</f>
        <v>0</v>
      </c>
      <c r="E198" s="2">
        <v>0</v>
      </c>
      <c r="F198" s="2">
        <v>0</v>
      </c>
      <c r="G198" s="3">
        <f t="shared" si="0"/>
        <v>25.541050000000002</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129.65</v>
      </c>
      <c r="D212" s="2">
        <f>'PR-RAS'!E216</f>
        <v>0</v>
      </c>
      <c r="E212" s="2">
        <v>0</v>
      </c>
      <c r="F212" s="2">
        <v>0</v>
      </c>
      <c r="G212" s="3">
        <f t="shared" si="0"/>
        <v>27.35615</v>
      </c>
      <c r="H212" s="3">
        <f t="shared" si="1"/>
        <v>0.34999999999999432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129.65</v>
      </c>
      <c r="D213" s="2">
        <f>'PR-RAS'!E217</f>
        <v>0</v>
      </c>
      <c r="E213" s="2">
        <v>0</v>
      </c>
      <c r="F213" s="2">
        <v>0</v>
      </c>
      <c r="G213" s="3">
        <f t="shared" si="0"/>
        <v>27.485800000000001</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524658.35</v>
      </c>
      <c r="D295" s="2">
        <f>'PR-RAS'!E299</f>
        <v>458243.53</v>
      </c>
      <c r="E295" s="2">
        <v>0</v>
      </c>
      <c r="F295" s="2">
        <v>0</v>
      </c>
      <c r="G295" s="3">
        <f t="shared" si="12"/>
        <v>423696.75054000004</v>
      </c>
      <c r="H295" s="3">
        <f t="shared" si="13"/>
        <v>0.81999999994877726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120867.58000000002</v>
      </c>
      <c r="D297" s="2">
        <f>'PR-RAS'!E301</f>
        <v>13300.679999999993</v>
      </c>
      <c r="E297" s="2">
        <v>0</v>
      </c>
      <c r="F297" s="2">
        <v>0</v>
      </c>
      <c r="G297" s="3">
        <f t="shared" si="12"/>
        <v>43650.806239999998</v>
      </c>
      <c r="H297" s="3">
        <f t="shared" si="13"/>
        <v>0.73999999999068677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11575.92</v>
      </c>
      <c r="D298" s="2">
        <f>'PR-RAS'!E302</f>
        <v>0</v>
      </c>
      <c r="E298" s="2">
        <v>0</v>
      </c>
      <c r="F298" s="2">
        <v>0</v>
      </c>
      <c r="G298" s="3">
        <f t="shared" si="12"/>
        <v>3438.0482400000001</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119002.22</v>
      </c>
      <c r="E299" s="2">
        <v>0</v>
      </c>
      <c r="F299" s="2">
        <v>0</v>
      </c>
      <c r="G299" s="3">
        <f t="shared" si="12"/>
        <v>70925.323120000001</v>
      </c>
      <c r="H299" s="3">
        <f t="shared" si="13"/>
        <v>0.22000000000116415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121461.09</v>
      </c>
      <c r="D300" s="2">
        <f>'PR-RAS'!E304</f>
        <v>138651.76</v>
      </c>
      <c r="E300" s="2">
        <v>0</v>
      </c>
      <c r="F300" s="2">
        <v>0</v>
      </c>
      <c r="G300" s="3">
        <f t="shared" si="12"/>
        <v>119230.61838999999</v>
      </c>
      <c r="H300" s="3">
        <f t="shared" si="13"/>
        <v>0.32999999998719431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105.07</v>
      </c>
      <c r="E301" s="2">
        <v>0</v>
      </c>
      <c r="F301" s="2">
        <v>0</v>
      </c>
      <c r="G301" s="3">
        <f t="shared" si="12"/>
        <v>63.041999999999994</v>
      </c>
      <c r="H301" s="3">
        <f t="shared" si="13"/>
        <v>6.9999999999993179E-2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41.34</v>
      </c>
      <c r="D303" s="2">
        <f>'PR-RAS'!E308</f>
        <v>0</v>
      </c>
      <c r="E303" s="2">
        <v>0</v>
      </c>
      <c r="F303" s="2">
        <v>0</v>
      </c>
      <c r="G303" s="3">
        <f t="shared" si="12"/>
        <v>12.484680000000001</v>
      </c>
      <c r="H303" s="3">
        <f t="shared" si="13"/>
        <v>0.34000000000000341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41.34</v>
      </c>
      <c r="D316" s="2">
        <f>'PR-RAS'!E321</f>
        <v>0</v>
      </c>
      <c r="E316" s="2">
        <v>0</v>
      </c>
      <c r="F316" s="2">
        <v>0</v>
      </c>
      <c r="G316" s="3">
        <f t="shared" si="12"/>
        <v>13.022100000000002</v>
      </c>
      <c r="H316" s="3">
        <f t="shared" si="13"/>
        <v>0.34000000000000341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41.34</v>
      </c>
      <c r="D317" s="2">
        <f>'PR-RAS'!E322</f>
        <v>0</v>
      </c>
      <c r="E317" s="2">
        <v>0</v>
      </c>
      <c r="F317" s="2">
        <v>0</v>
      </c>
      <c r="G317" s="3">
        <f t="shared" si="12"/>
        <v>13.063440000000002</v>
      </c>
      <c r="H317" s="3">
        <f t="shared" si="13"/>
        <v>0.34000000000000341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41.34</v>
      </c>
      <c r="D318" s="2">
        <f>'PR-RAS'!E323</f>
        <v>0</v>
      </c>
      <c r="E318" s="2">
        <v>0</v>
      </c>
      <c r="F318" s="2">
        <v>0</v>
      </c>
      <c r="G318" s="3">
        <f t="shared" si="12"/>
        <v>13.104780000000002</v>
      </c>
      <c r="H318" s="3">
        <f t="shared" si="13"/>
        <v>0.34000000000000341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6305</v>
      </c>
      <c r="D355" s="2">
        <f>'PR-RAS'!E360</f>
        <v>1000</v>
      </c>
      <c r="E355" s="2">
        <v>0</v>
      </c>
      <c r="F355" s="2">
        <v>0</v>
      </c>
      <c r="G355" s="3">
        <f t="shared" si="12"/>
        <v>2939.97</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6305</v>
      </c>
      <c r="D368" s="2">
        <f>'PR-RAS'!E373</f>
        <v>1000</v>
      </c>
      <c r="E368" s="2">
        <v>0</v>
      </c>
      <c r="F368" s="2">
        <v>0</v>
      </c>
      <c r="G368" s="3">
        <f t="shared" si="12"/>
        <v>3047.9349999999999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6305</v>
      </c>
      <c r="D374" s="2">
        <f>'PR-RAS'!E379</f>
        <v>1000</v>
      </c>
      <c r="E374" s="2">
        <v>0</v>
      </c>
      <c r="F374" s="2">
        <v>0</v>
      </c>
      <c r="G374" s="3">
        <f t="shared" si="12"/>
        <v>3097.7649999999999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3415</v>
      </c>
      <c r="D375" s="2">
        <f>'PR-RAS'!E380</f>
        <v>1000</v>
      </c>
      <c r="E375" s="2">
        <v>0</v>
      </c>
      <c r="F375" s="2">
        <v>0</v>
      </c>
      <c r="G375" s="3">
        <f t="shared" si="12"/>
        <v>2025.21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2890</v>
      </c>
      <c r="D379" s="2">
        <f>'PR-RAS'!E384</f>
        <v>0</v>
      </c>
      <c r="E379" s="2">
        <v>0</v>
      </c>
      <c r="F379" s="2">
        <v>0</v>
      </c>
      <c r="G379" s="3">
        <f t="shared" si="12"/>
        <v>1092.42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6263.66</v>
      </c>
      <c r="D413" s="2">
        <f>'PR-RAS'!E418</f>
        <v>1000</v>
      </c>
      <c r="E413" s="2">
        <v>0</v>
      </c>
      <c r="F413" s="2">
        <v>0</v>
      </c>
      <c r="G413" s="3">
        <f t="shared" si="12"/>
        <v>3404.6279199999999</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26716.48</v>
      </c>
      <c r="D414" s="2">
        <f>'PR-RAS'!E419</f>
        <v>21990.42</v>
      </c>
      <c r="E414" s="2">
        <v>0</v>
      </c>
      <c r="F414" s="2">
        <v>0</v>
      </c>
      <c r="G414" s="3">
        <f t="shared" si="12"/>
        <v>29197.993159999995</v>
      </c>
      <c r="H414" s="3">
        <f t="shared" si="13"/>
        <v>0.89999999999781721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403832.11</v>
      </c>
      <c r="D417" s="2">
        <f>'PR-RAS'!E422</f>
        <v>444942.85000000003</v>
      </c>
      <c r="E417" s="2">
        <v>0</v>
      </c>
      <c r="F417" s="2">
        <v>0</v>
      </c>
      <c r="G417" s="3">
        <f t="shared" si="12"/>
        <v>538186.60895999998</v>
      </c>
      <c r="H417" s="3">
        <f t="shared" si="13"/>
        <v>0.25999999995110556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530963.35</v>
      </c>
      <c r="D418" s="2">
        <f>'PR-RAS'!E423</f>
        <v>459243.53</v>
      </c>
      <c r="E418" s="2">
        <v>0</v>
      </c>
      <c r="F418" s="2">
        <v>0</v>
      </c>
      <c r="G418" s="3">
        <f t="shared" si="12"/>
        <v>604420.82097</v>
      </c>
      <c r="H418" s="3">
        <f t="shared" si="13"/>
        <v>0.81999999994877726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127131.23999999999</v>
      </c>
      <c r="D420" s="2">
        <f>'PR-RAS'!E425</f>
        <v>14300.679999999993</v>
      </c>
      <c r="E420" s="2">
        <v>0</v>
      </c>
      <c r="F420" s="2">
        <v>0</v>
      </c>
      <c r="G420" s="3">
        <f t="shared" si="12"/>
        <v>65251.959399999985</v>
      </c>
      <c r="H420" s="3">
        <f t="shared" si="13"/>
        <v>0.55999999999767169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38292.400000000001</v>
      </c>
      <c r="D421" s="2">
        <f>'PR-RAS'!E426</f>
        <v>0</v>
      </c>
      <c r="E421" s="2">
        <v>0</v>
      </c>
      <c r="F421" s="2">
        <v>0</v>
      </c>
      <c r="G421" s="3">
        <f t="shared" si="12"/>
        <v>16082.808000000001</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97011.8</v>
      </c>
      <c r="E422" s="2">
        <v>0</v>
      </c>
      <c r="F422" s="2">
        <v>0</v>
      </c>
      <c r="G422" s="3">
        <f t="shared" si="12"/>
        <v>81683.935599999997</v>
      </c>
      <c r="H422" s="3">
        <f t="shared" si="13"/>
        <v>0.19999999999708962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121461.09</v>
      </c>
      <c r="D423" s="2">
        <f>'PR-RAS'!E428</f>
        <v>138651.76</v>
      </c>
      <c r="E423" s="2">
        <v>0</v>
      </c>
      <c r="F423" s="2">
        <v>0</v>
      </c>
      <c r="G423" s="3">
        <f t="shared" si="12"/>
        <v>168278.66541999998</v>
      </c>
      <c r="H423" s="3">
        <f t="shared" si="13"/>
        <v>0.32999999998719431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403832.11</v>
      </c>
      <c r="D637" s="2">
        <f>'PR-RAS'!E643</f>
        <v>444942.85000000003</v>
      </c>
      <c r="E637" s="2">
        <v>0</v>
      </c>
      <c r="F637" s="2">
        <v>0</v>
      </c>
      <c r="G637" s="3">
        <f t="shared" si="14"/>
        <v>822804.52716000006</v>
      </c>
      <c r="H637" s="3">
        <f t="shared" si="15"/>
        <v>0.25999999995110556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530963.35</v>
      </c>
      <c r="D638" s="2">
        <f>'PR-RAS'!E644</f>
        <v>459243.53</v>
      </c>
      <c r="E638" s="2">
        <v>0</v>
      </c>
      <c r="F638" s="2">
        <v>0</v>
      </c>
      <c r="G638" s="3">
        <f t="shared" si="14"/>
        <v>923299.91117000009</v>
      </c>
      <c r="H638" s="3">
        <f t="shared" si="15"/>
        <v>0.81999999994877726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127131.23999999999</v>
      </c>
      <c r="D640" s="2">
        <f>'PR-RAS'!E646</f>
        <v>14300.679999999993</v>
      </c>
      <c r="E640" s="2">
        <v>0</v>
      </c>
      <c r="F640" s="2">
        <v>0</v>
      </c>
      <c r="G640" s="3">
        <f t="shared" si="14"/>
        <v>99513.131399999984</v>
      </c>
      <c r="H640" s="3">
        <f t="shared" si="15"/>
        <v>0.55999999999767169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38292.400000000001</v>
      </c>
      <c r="D641" s="2">
        <f>'PR-RAS'!E647</f>
        <v>0</v>
      </c>
      <c r="E641" s="2">
        <v>0</v>
      </c>
      <c r="F641" s="2">
        <v>0</v>
      </c>
      <c r="G641" s="3">
        <f t="shared" si="14"/>
        <v>24507.136000000002</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97011.8</v>
      </c>
      <c r="E642" s="2">
        <v>0</v>
      </c>
      <c r="F642" s="2">
        <v>0</v>
      </c>
      <c r="G642" s="3">
        <f t="shared" si="14"/>
        <v>124369.12760000001</v>
      </c>
      <c r="H642" s="3">
        <f t="shared" si="15"/>
        <v>0.19999999999708962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88838.84</v>
      </c>
      <c r="D644" s="2">
        <f>'PR-RAS'!E650</f>
        <v>111312.48</v>
      </c>
      <c r="E644" s="2">
        <v>0</v>
      </c>
      <c r="F644" s="2">
        <v>0</v>
      </c>
      <c r="G644" s="3">
        <f t="shared" si="14"/>
        <v>200271.22339999999</v>
      </c>
      <c r="H644" s="3">
        <f t="shared" si="15"/>
        <v>0.63999999999941792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39636.400000000001</v>
      </c>
      <c r="D646" s="2">
        <f>'PR-RAS'!E653</f>
        <v>0</v>
      </c>
      <c r="E646" s="2">
        <v>0</v>
      </c>
      <c r="F646" s="2">
        <v>0</v>
      </c>
      <c r="G646" s="3">
        <f t="shared" si="14"/>
        <v>25565.478000000003</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5353.26</v>
      </c>
      <c r="D647" s="2">
        <f>'PR-RAS'!E654</f>
        <v>0</v>
      </c>
      <c r="E647" s="2">
        <v>0</v>
      </c>
      <c r="F647" s="2">
        <v>0</v>
      </c>
      <c r="G647" s="3">
        <f t="shared" si="14"/>
        <v>3458.2059600000002</v>
      </c>
      <c r="H647" s="3">
        <f t="shared" si="15"/>
        <v>0.26000000000021828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44989.66</v>
      </c>
      <c r="D648" s="2">
        <f>'PR-RAS'!E655</f>
        <v>0</v>
      </c>
      <c r="E648" s="2">
        <v>0</v>
      </c>
      <c r="F648" s="2">
        <v>0</v>
      </c>
      <c r="G648" s="3">
        <f t="shared" si="14"/>
        <v>29108.310020000004</v>
      </c>
      <c r="H648" s="3">
        <f t="shared" si="15"/>
        <v>0.33999999999650754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51</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367135.75</v>
      </c>
      <c r="D676" s="2">
        <f>'PR-RAS'!E683</f>
        <v>406629.83</v>
      </c>
      <c r="E676" s="2">
        <v>0</v>
      </c>
      <c r="F676" s="2">
        <v>0</v>
      </c>
      <c r="G676" s="3">
        <f t="shared" si="14"/>
        <v>796766.90175000019</v>
      </c>
      <c r="H676" s="3">
        <f t="shared" si="15"/>
        <v>0.41999999998370185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528.87</v>
      </c>
      <c r="D678" s="2">
        <f>'PR-RAS'!E685</f>
        <v>0</v>
      </c>
      <c r="E678" s="2">
        <v>0</v>
      </c>
      <c r="F678" s="2">
        <v>0</v>
      </c>
      <c r="G678" s="3">
        <f t="shared" si="14"/>
        <v>358.04499000000004</v>
      </c>
      <c r="H678" s="3">
        <f t="shared" si="15"/>
        <v>0.12999999999999545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3385.37</v>
      </c>
      <c r="D727" s="2">
        <f>'PR-RAS'!E734</f>
        <v>2489.66</v>
      </c>
      <c r="E727" s="2">
        <v>0</v>
      </c>
      <c r="F727" s="2">
        <v>0</v>
      </c>
      <c r="G727" s="3">
        <f t="shared" si="14"/>
        <v>6072.7649399999991</v>
      </c>
      <c r="H727" s="3">
        <f t="shared" si="15"/>
        <v>0.71000000000003638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615.64</v>
      </c>
      <c r="D731" s="2">
        <f>'PR-RAS'!E738</f>
        <v>548.57000000000005</v>
      </c>
      <c r="E731" s="2">
        <v>0</v>
      </c>
      <c r="F731" s="2">
        <v>0</v>
      </c>
      <c r="G731" s="3">
        <f t="shared" si="14"/>
        <v>1250.3294000000001</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556</v>
      </c>
      <c r="D737" s="2">
        <f>'PR-RAS'!E744</f>
        <v>1018</v>
      </c>
      <c r="E737" s="2">
        <v>0</v>
      </c>
      <c r="F737" s="2">
        <v>0</v>
      </c>
      <c r="G737" s="3">
        <f t="shared" si="28"/>
        <v>1907.712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401"/>
      <c r="D2" s="5"/>
      <c r="E2" s="5"/>
      <c r="F2" s="5"/>
      <c r="G2" s="5"/>
      <c r="H2" s="5"/>
      <c r="I2" s="5"/>
      <c r="J2" s="5"/>
      <c r="K2" s="5"/>
      <c r="L2" s="5"/>
      <c r="M2" s="5"/>
      <c r="N2" s="5"/>
      <c r="O2" s="5"/>
      <c r="P2" s="5"/>
    </row>
    <row r="3" spans="1:16" ht="18.75" customHeight="1" x14ac:dyDescent="0.2">
      <c r="A3" s="222" t="s">
        <v>2020</v>
      </c>
      <c r="B3" s="405"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11" t="s">
        <v>2102</v>
      </c>
      <c r="C46" s="401"/>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6" t="s">
        <v>2126</v>
      </c>
      <c r="C58" s="407"/>
      <c r="D58" s="5"/>
      <c r="E58" s="5"/>
      <c r="F58" s="5"/>
      <c r="G58" s="5"/>
      <c r="H58" s="5"/>
      <c r="I58" s="5"/>
      <c r="J58" s="5"/>
      <c r="K58" s="5"/>
      <c r="L58" s="5"/>
      <c r="M58" s="5"/>
      <c r="N58" s="5"/>
      <c r="O58" s="5"/>
      <c r="P58" s="5"/>
    </row>
    <row r="59" spans="1:16" ht="46.5" customHeight="1" x14ac:dyDescent="0.2">
      <c r="A59" s="302" t="s">
        <v>2127</v>
      </c>
      <c r="B59" s="398" t="s">
        <v>2128</v>
      </c>
      <c r="C59" s="399"/>
      <c r="D59" s="298"/>
      <c r="E59" s="5"/>
      <c r="F59" s="5"/>
      <c r="G59" s="5"/>
      <c r="H59" s="5"/>
      <c r="I59" s="5"/>
      <c r="J59" s="5"/>
      <c r="K59" s="5"/>
      <c r="L59" s="5"/>
      <c r="M59" s="5"/>
      <c r="N59" s="5"/>
      <c r="O59" s="5"/>
      <c r="P59" s="5"/>
    </row>
    <row r="60" spans="1:16" ht="39" customHeight="1" x14ac:dyDescent="0.2">
      <c r="A60" s="302" t="s">
        <v>2129</v>
      </c>
      <c r="B60" s="398" t="s">
        <v>2130</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39" t="s">
        <v>1981</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17177</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68" t="s">
        <v>1985</v>
      </c>
      <c r="F7" s="341" t="s">
        <v>1986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68"/>
      <c r="F8" s="343" t="s">
        <v>1989</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1990</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1991</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1992</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1993</v>
      </c>
      <c r="G12" s="332"/>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68"/>
      <c r="F13" s="365" t="s">
        <v>1996</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1986</v>
      </c>
      <c r="B17" s="364" t="str">
        <f>'PR-RAS'!B6</f>
        <v>PRIHODI POSLOVANJA (šifre 61+62+63+64+65+66+67+68)</v>
      </c>
      <c r="C17" s="360"/>
      <c r="D17" s="360"/>
      <c r="E17" s="360"/>
      <c r="F17" s="361"/>
      <c r="G17" s="28" t="str">
        <f>'PR-RAS'!C6</f>
        <v>6</v>
      </c>
      <c r="H17" s="275">
        <f>'PR-RAS'!D6</f>
        <v>403790.76999999996</v>
      </c>
      <c r="I17" s="275">
        <f>'PR-RAS'!E6</f>
        <v>444942.85000000003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524658.35</v>
      </c>
      <c r="I18" s="275">
        <f>'PR-RAS'!E152</f>
        <v>458243.53</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88838.84</v>
      </c>
      <c r="I20" s="275">
        <f>'PR-RAS'!E650</f>
        <v>111312.48</v>
      </c>
      <c r="J20" s="5"/>
      <c r="K20" s="5"/>
      <c r="L20" s="5"/>
      <c r="M20" s="5"/>
      <c r="N20" s="5"/>
      <c r="O20" s="5"/>
      <c r="P20" s="5"/>
      <c r="Q20" s="5"/>
      <c r="R20" s="5"/>
      <c r="S20" s="5"/>
      <c r="T20" s="5"/>
      <c r="U20" s="5"/>
      <c r="V20" s="5"/>
      <c r="W20" s="5"/>
    </row>
    <row r="21" spans="1:23" ht="29.25" customHeight="1" x14ac:dyDescent="0.2">
      <c r="A21" s="200" t="s">
        <v>1997</v>
      </c>
      <c r="B21" s="348" t="s">
        <v>8</v>
      </c>
      <c r="C21" s="349"/>
      <c r="D21" s="349"/>
      <c r="E21" s="349"/>
      <c r="F21" s="350"/>
      <c r="G21" s="201" t="s">
        <v>9</v>
      </c>
      <c r="H21" s="265" t="s">
        <v>1998</v>
      </c>
      <c r="I21" s="266" t="s">
        <v>1999</v>
      </c>
      <c r="J21" s="5"/>
      <c r="K21" s="5"/>
      <c r="L21" s="5"/>
      <c r="M21" s="5"/>
      <c r="N21" s="5"/>
      <c r="O21" s="5"/>
      <c r="P21" s="5"/>
      <c r="Q21" s="5"/>
      <c r="R21" s="5"/>
      <c r="S21" s="5"/>
      <c r="T21" s="5"/>
      <c r="U21" s="5"/>
      <c r="V21" s="5"/>
      <c r="W21" s="5"/>
    </row>
    <row r="22" spans="1:23" ht="12.75" customHeight="1" x14ac:dyDescent="0.2">
      <c r="A22" s="345" t="s">
        <v>1989</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2000</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48" t="s">
        <v>8</v>
      </c>
      <c r="C32" s="349"/>
      <c r="D32" s="349"/>
      <c r="E32" s="349"/>
      <c r="F32" s="350"/>
      <c r="G32" s="201" t="s">
        <v>9</v>
      </c>
      <c r="H32" s="265" t="s">
        <v>2001</v>
      </c>
      <c r="I32" s="266" t="s">
        <v>2002</v>
      </c>
      <c r="J32" s="5"/>
      <c r="K32" s="5"/>
      <c r="L32" s="5"/>
      <c r="M32" s="5"/>
      <c r="N32" s="5"/>
      <c r="O32" s="5"/>
      <c r="P32" s="5"/>
      <c r="Q32" s="5"/>
      <c r="R32" s="5"/>
      <c r="S32" s="5"/>
      <c r="T32" s="5"/>
      <c r="U32" s="5"/>
      <c r="V32" s="5"/>
      <c r="W32" s="5"/>
    </row>
    <row r="33" spans="1:23" ht="12.75" customHeight="1" x14ac:dyDescent="0.2">
      <c r="A33" s="345" t="s">
        <v>1991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48" t="s">
        <v>8</v>
      </c>
      <c r="C37" s="349"/>
      <c r="D37" s="349"/>
      <c r="E37" s="349"/>
      <c r="F37" s="350"/>
      <c r="G37" s="201" t="s">
        <v>9</v>
      </c>
      <c r="H37" s="265" t="s">
        <v>1998</v>
      </c>
      <c r="I37" s="266" t="s">
        <v>1950</v>
      </c>
      <c r="J37" s="5"/>
      <c r="K37" s="5"/>
      <c r="L37" s="5"/>
      <c r="M37" s="5"/>
      <c r="N37" s="5"/>
      <c r="O37" s="5"/>
      <c r="P37" s="5"/>
      <c r="Q37" s="5"/>
      <c r="R37" s="5"/>
      <c r="S37" s="5"/>
      <c r="T37" s="5"/>
      <c r="U37" s="5"/>
      <c r="V37" s="5"/>
      <c r="W37" s="5"/>
    </row>
    <row r="38" spans="1:23" ht="12.75" customHeight="1" x14ac:dyDescent="0.2">
      <c r="A38" s="345" t="s">
        <v>1992</v>
      </c>
      <c r="B38" s="364" t="str">
        <f>OBVEZE!B5</f>
        <v>Stanje obveza 1. siječnja (=stanju obveza iz Izvještaja o obvezama na 31. prosinca prethodne godine)</v>
      </c>
      <c r="C38" s="360"/>
      <c r="D38" s="360"/>
      <c r="E38" s="360"/>
      <c r="F38" s="361"/>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2004</v>
      </c>
      <c r="F44" s="351"/>
      <c r="G44" s="229"/>
      <c r="H44" s="352" t="s">
        <v>2005</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B428" sqref="B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403790.76999999996</v>
      </c>
      <c r="E6" s="60">
        <f>E7+E43+E49+E82+E106+E125+E134+E140</f>
        <v>444942.85000000003</v>
      </c>
      <c r="F6" s="45">
        <f t="shared" ref="F6:F132" si="0">IF(D6&lt;&gt;0,IF(E6/D6&gt;=100,"&gt;&gt;100",E6/D6*100),"-")</f>
        <v>110.19143652045342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367664.62</v>
      </c>
      <c r="E49" s="60">
        <f>E50+E53+E58+E61+E64+E68+E71+E74+E77</f>
        <v>406629.83</v>
      </c>
      <c r="F49" s="45">
        <f t="shared" si="0"/>
        <v>110.59803089021729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367664.62</v>
      </c>
      <c r="E68" s="60">
        <f t="shared" si="11"/>
        <v>406629.83</v>
      </c>
      <c r="F68" s="45">
        <f t="shared" si="0"/>
        <v>110.59803089021729</v>
      </c>
    </row>
    <row r="69" spans="1:6" ht="12.75" customHeight="1" x14ac:dyDescent="0.2">
      <c r="A69" s="63" t="s">
        <v>141</v>
      </c>
      <c r="B69" s="64" t="s">
        <v>142</v>
      </c>
      <c r="C69" s="247" t="s">
        <v>141</v>
      </c>
      <c r="D69" s="194">
        <v>367135.75</v>
      </c>
      <c r="E69" s="194">
        <v>406629.83</v>
      </c>
      <c r="F69" s="45">
        <f t="shared" si="0"/>
        <v>110.75735065299416</v>
      </c>
    </row>
    <row r="70" spans="1:6" ht="24" x14ac:dyDescent="0.2">
      <c r="A70" s="63" t="s">
        <v>143</v>
      </c>
      <c r="B70" s="64" t="s">
        <v>144</v>
      </c>
      <c r="C70" s="247" t="s">
        <v>143</v>
      </c>
      <c r="D70" s="194">
        <v>528.87</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238.6</v>
      </c>
      <c r="E106" s="60">
        <f>E107+E112+E120+E124</f>
        <v>216.4</v>
      </c>
      <c r="F106" s="45">
        <f t="shared" si="0"/>
        <v>90.695725062866728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238.6</v>
      </c>
      <c r="E112" s="60">
        <f t="shared" si="20"/>
        <v>216.4</v>
      </c>
      <c r="F112" s="45">
        <f t="shared" si="0"/>
        <v>90.695725062866728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238.6</v>
      </c>
      <c r="E117" s="194">
        <v>216.4</v>
      </c>
      <c r="F117" s="45">
        <f t="shared" si="0"/>
        <v>90.695725062866728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369.22</v>
      </c>
      <c r="E125" s="60">
        <f t="shared" si="22"/>
        <v>255.41</v>
      </c>
      <c r="F125" s="45">
        <f t="shared" si="0"/>
        <v>69.175559287145873</v>
      </c>
    </row>
    <row r="126" spans="1:6" ht="12.75" customHeight="1" x14ac:dyDescent="0.2">
      <c r="A126" s="63">
        <v>661</v>
      </c>
      <c r="B126" s="65" t="s">
        <v>255</v>
      </c>
      <c r="C126" s="247" t="s">
        <v>256</v>
      </c>
      <c r="D126" s="60">
        <f t="shared" ref="D126:E126" si="23">SUM(D127:D128)</f>
        <v>369.22</v>
      </c>
      <c r="E126" s="60">
        <f t="shared" si="23"/>
        <v>255.41</v>
      </c>
      <c r="F126" s="45">
        <f t="shared" si="0"/>
        <v>69.175559287145873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369.22</v>
      </c>
      <c r="E128" s="194">
        <v>255.41</v>
      </c>
      <c r="F128" s="45">
        <f t="shared" si="0"/>
        <v>69.175559287145873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35518.33</v>
      </c>
      <c r="E134" s="60">
        <f t="shared" si="25"/>
        <v>37841.21</v>
      </c>
      <c r="F134" s="45">
        <f t="shared" ref="F134:F229" si="26">IF(D134&lt;&gt;0,IF(E134/D134&gt;=100,"&gt;&gt;100",E134/D134*100),"-")</f>
        <v>106.53994712026156</v>
      </c>
    </row>
    <row r="135" spans="1:6" ht="24" x14ac:dyDescent="0.2">
      <c r="A135" s="63">
        <v>671</v>
      </c>
      <c r="B135" s="182" t="s">
        <v>273</v>
      </c>
      <c r="C135" s="247" t="s">
        <v>274</v>
      </c>
      <c r="D135" s="60">
        <f t="shared" ref="D135:E135" si="27">SUM(D136:D138)</f>
        <v>35518.33</v>
      </c>
      <c r="E135" s="60">
        <f t="shared" si="27"/>
        <v>37841.21</v>
      </c>
      <c r="F135" s="45">
        <f t="shared" si="26"/>
        <v>106.53994712026156</v>
      </c>
    </row>
    <row r="136" spans="1:6" ht="12.75" customHeight="1" x14ac:dyDescent="0.2">
      <c r="A136" s="63">
        <v>6711</v>
      </c>
      <c r="B136" s="65" t="s">
        <v>275</v>
      </c>
      <c r="C136" s="247" t="s">
        <v>276</v>
      </c>
      <c r="D136" s="194">
        <v>35518.33</v>
      </c>
      <c r="E136" s="194">
        <v>37841.21</v>
      </c>
      <c r="F136" s="45">
        <f t="shared" si="26"/>
        <v>106.53994712026156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524658.35</v>
      </c>
      <c r="E152" s="60">
        <f>E153+E164+E202+E221+E230+E262+E273</f>
        <v>458243.53</v>
      </c>
      <c r="F152" s="45">
        <f t="shared" si="26"/>
        <v>87.341320308730445</v>
      </c>
    </row>
    <row r="153" spans="1:6" ht="12.75" customHeight="1" x14ac:dyDescent="0.2">
      <c r="A153" s="63">
        <v>31</v>
      </c>
      <c r="B153" s="64" t="s">
        <v>308</v>
      </c>
      <c r="C153" s="247" t="s">
        <v>3</v>
      </c>
      <c r="D153" s="60">
        <f t="shared" ref="D153:E153" si="30">D154+D159+D160</f>
        <v>489811.20999999996</v>
      </c>
      <c r="E153" s="60">
        <f t="shared" si="30"/>
        <v>417834.34</v>
      </c>
      <c r="F153" s="45">
        <f t="shared" si="26"/>
        <v>85.305181153367243</v>
      </c>
    </row>
    <row r="154" spans="1:6" ht="12.75" customHeight="1" x14ac:dyDescent="0.2">
      <c r="A154" s="63">
        <v>311</v>
      </c>
      <c r="B154" s="64" t="s">
        <v>309</v>
      </c>
      <c r="C154" s="247" t="s">
        <v>310</v>
      </c>
      <c r="D154" s="60">
        <f t="shared" ref="D154:E154" si="31">SUM(D155:D158)</f>
        <v>422027.4</v>
      </c>
      <c r="E154" s="60">
        <f t="shared" si="31"/>
        <v>354430.48</v>
      </c>
      <c r="F154" s="45">
        <f t="shared" si="26"/>
        <v>83.982812490373831</v>
      </c>
    </row>
    <row r="155" spans="1:6" ht="12.75" customHeight="1" x14ac:dyDescent="0.2">
      <c r="A155" s="63">
        <v>3111</v>
      </c>
      <c r="B155" s="64" t="s">
        <v>311</v>
      </c>
      <c r="C155" s="247" t="s">
        <v>312</v>
      </c>
      <c r="D155" s="194">
        <v>422027.4</v>
      </c>
      <c r="E155" s="194">
        <v>354430.48</v>
      </c>
      <c r="F155" s="45">
        <f t="shared" si="26"/>
        <v>83.982812490373831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3182.47</v>
      </c>
      <c r="E159" s="194">
        <v>7828.71</v>
      </c>
      <c r="F159" s="45">
        <f t="shared" si="26"/>
        <v>245.9947776412661</v>
      </c>
    </row>
    <row r="160" spans="1:6" ht="12.75" customHeight="1" x14ac:dyDescent="0.2">
      <c r="A160" s="63">
        <v>313</v>
      </c>
      <c r="B160" s="65" t="s">
        <v>321</v>
      </c>
      <c r="C160" s="247" t="s">
        <v>322</v>
      </c>
      <c r="D160" s="60">
        <f t="shared" ref="D160:E160" si="32">SUM(D161:D163)</f>
        <v>64601.34</v>
      </c>
      <c r="E160" s="60">
        <f t="shared" si="32"/>
        <v>55575.15</v>
      </c>
      <c r="F160" s="45">
        <f t="shared" si="26"/>
        <v>86.027859484029293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64601.34</v>
      </c>
      <c r="E162" s="194">
        <v>55575.15</v>
      </c>
      <c r="F162" s="45">
        <f t="shared" si="26"/>
        <v>86.027859484029293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34717.490000000005</v>
      </c>
      <c r="E164" s="60">
        <f>E165+E170+E178+E188+E189+E194</f>
        <v>40409.19</v>
      </c>
      <c r="F164" s="45">
        <f t="shared" si="26"/>
        <v>116.3943303504948</v>
      </c>
    </row>
    <row r="165" spans="1:6" ht="12.75" customHeight="1" x14ac:dyDescent="0.2">
      <c r="A165" s="63">
        <v>321</v>
      </c>
      <c r="B165" s="64" t="s">
        <v>331</v>
      </c>
      <c r="C165" s="247" t="s">
        <v>332</v>
      </c>
      <c r="D165" s="60">
        <f t="shared" ref="D165:E165" si="33">SUM(D166:D169)</f>
        <v>4146.9699999999993</v>
      </c>
      <c r="E165" s="60">
        <f t="shared" si="33"/>
        <v>4021.72</v>
      </c>
      <c r="F165" s="45">
        <f t="shared" si="26"/>
        <v>96.979722544411956</v>
      </c>
    </row>
    <row r="166" spans="1:6" ht="12.75" customHeight="1" x14ac:dyDescent="0.2">
      <c r="A166" s="63">
        <v>3211</v>
      </c>
      <c r="B166" s="64" t="s">
        <v>333</v>
      </c>
      <c r="C166" s="247" t="s">
        <v>334</v>
      </c>
      <c r="D166" s="194">
        <v>475.1</v>
      </c>
      <c r="E166" s="194">
        <v>1198.06</v>
      </c>
      <c r="F166" s="45">
        <f t="shared" si="26"/>
        <v>252.17006945906121</v>
      </c>
    </row>
    <row r="167" spans="1:6" ht="12.75" customHeight="1" x14ac:dyDescent="0.2">
      <c r="A167" s="63">
        <v>3212</v>
      </c>
      <c r="B167" s="64" t="s">
        <v>335</v>
      </c>
      <c r="C167" s="247" t="s">
        <v>336</v>
      </c>
      <c r="D167" s="194">
        <v>3385.37</v>
      </c>
      <c r="E167" s="194">
        <v>2489.66</v>
      </c>
      <c r="F167" s="45">
        <f t="shared" si="26"/>
        <v>73.541739898445371</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286.5</v>
      </c>
      <c r="E169" s="194">
        <v>334</v>
      </c>
      <c r="F169" s="45">
        <f t="shared" si="26"/>
        <v>116.57940663176265</v>
      </c>
    </row>
    <row r="170" spans="1:6" ht="12.75" customHeight="1" x14ac:dyDescent="0.2">
      <c r="A170" s="63">
        <v>322</v>
      </c>
      <c r="B170" s="64" t="s">
        <v>341</v>
      </c>
      <c r="C170" s="247" t="s">
        <v>342</v>
      </c>
      <c r="D170" s="60">
        <f t="shared" ref="D170:E170" si="34">SUM(D171:D177)</f>
        <v>18563.550000000003</v>
      </c>
      <c r="E170" s="60">
        <f t="shared" si="34"/>
        <v>20409.5</v>
      </c>
      <c r="F170" s="45">
        <f t="shared" si="26"/>
        <v>109.94394929849085</v>
      </c>
    </row>
    <row r="171" spans="1:6" ht="12.75" customHeight="1" x14ac:dyDescent="0.2">
      <c r="A171" s="63">
        <v>3221</v>
      </c>
      <c r="B171" s="64" t="s">
        <v>343</v>
      </c>
      <c r="C171" s="247" t="s">
        <v>344</v>
      </c>
      <c r="D171" s="194">
        <v>1642.04</v>
      </c>
      <c r="E171" s="194">
        <v>3738.86</v>
      </c>
      <c r="F171" s="45">
        <f t="shared" si="26"/>
        <v>227.69603663735353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14807.7</v>
      </c>
      <c r="E173" s="194">
        <v>12127.48</v>
      </c>
      <c r="F173" s="45">
        <f t="shared" si="26"/>
        <v>81.899822389702649</v>
      </c>
    </row>
    <row r="174" spans="1:6" ht="12.75" customHeight="1" x14ac:dyDescent="0.2">
      <c r="A174" s="63">
        <v>3224</v>
      </c>
      <c r="B174" s="65" t="s">
        <v>349</v>
      </c>
      <c r="C174" s="247" t="s">
        <v>350</v>
      </c>
      <c r="D174" s="194">
        <v>548.11</v>
      </c>
      <c r="E174" s="194">
        <v>271.91000000000003</v>
      </c>
      <c r="F174" s="45">
        <f t="shared" si="26"/>
        <v>49.60865519694952</v>
      </c>
    </row>
    <row r="175" spans="1:6" ht="12.75" customHeight="1" x14ac:dyDescent="0.2">
      <c r="A175" s="63">
        <v>3225</v>
      </c>
      <c r="B175" s="65" t="s">
        <v>351</v>
      </c>
      <c r="C175" s="247" t="s">
        <v>352</v>
      </c>
      <c r="D175" s="194">
        <v>1565.7</v>
      </c>
      <c r="E175" s="194">
        <v>4271.25</v>
      </c>
      <c r="F175" s="45">
        <f t="shared" si="26"/>
        <v>272.80130293159613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10520.910000000002</v>
      </c>
      <c r="E178" s="60">
        <f t="shared" si="35"/>
        <v>14223.379999999997</v>
      </c>
      <c r="F178" s="45">
        <f t="shared" si="26"/>
        <v>135.19153761414168</v>
      </c>
    </row>
    <row r="179" spans="1:6" ht="12.75" customHeight="1" x14ac:dyDescent="0.2">
      <c r="A179" s="63">
        <v>3231</v>
      </c>
      <c r="B179" s="65" t="s">
        <v>359</v>
      </c>
      <c r="C179" s="247" t="s">
        <v>360</v>
      </c>
      <c r="D179" s="194">
        <v>265.93</v>
      </c>
      <c r="E179" s="194">
        <v>685.04</v>
      </c>
      <c r="F179" s="45">
        <f t="shared" si="26"/>
        <v>257.60162448764714</v>
      </c>
    </row>
    <row r="180" spans="1:6" ht="12.75" customHeight="1" x14ac:dyDescent="0.2">
      <c r="A180" s="63">
        <v>3232</v>
      </c>
      <c r="B180" s="65" t="s">
        <v>361</v>
      </c>
      <c r="C180" s="247" t="s">
        <v>362</v>
      </c>
      <c r="D180" s="194">
        <v>1357.92</v>
      </c>
      <c r="E180" s="194">
        <v>4154.8599999999997</v>
      </c>
      <c r="F180" s="45">
        <f t="shared" si="26"/>
        <v>305.97236950630372</v>
      </c>
    </row>
    <row r="181" spans="1:6" ht="12.75" customHeight="1" x14ac:dyDescent="0.2">
      <c r="A181" s="63">
        <v>3233</v>
      </c>
      <c r="B181" s="65" t="s">
        <v>363</v>
      </c>
      <c r="C181" s="247" t="s">
        <v>364</v>
      </c>
      <c r="D181" s="194">
        <v>60</v>
      </c>
      <c r="E181" s="194"/>
      <c r="F181" s="45">
        <f t="shared" si="26"/>
        <v>0</v>
      </c>
    </row>
    <row r="182" spans="1:6" ht="12.75" customHeight="1" x14ac:dyDescent="0.2">
      <c r="A182" s="63">
        <v>3234</v>
      </c>
      <c r="B182" s="65" t="s">
        <v>365</v>
      </c>
      <c r="C182" s="247" t="s">
        <v>366</v>
      </c>
      <c r="D182" s="194">
        <v>2477.38</v>
      </c>
      <c r="E182" s="194">
        <v>3023.88</v>
      </c>
      <c r="F182" s="45">
        <f t="shared" si="26"/>
        <v>122.0595952175282</v>
      </c>
    </row>
    <row r="183" spans="1:6" ht="12.75" customHeight="1" x14ac:dyDescent="0.2">
      <c r="A183" s="63">
        <v>3235</v>
      </c>
      <c r="B183" s="64" t="s">
        <v>367</v>
      </c>
      <c r="C183" s="247" t="s">
        <v>368</v>
      </c>
      <c r="D183" s="194">
        <v>5101.6000000000004</v>
      </c>
      <c r="E183" s="194">
        <v>4823.84</v>
      </c>
      <c r="F183" s="45">
        <f t="shared" si="26"/>
        <v>94.555433589462126</v>
      </c>
    </row>
    <row r="184" spans="1:6" ht="12.75" customHeight="1" x14ac:dyDescent="0.2">
      <c r="A184" s="63">
        <v>3236</v>
      </c>
      <c r="B184" s="64" t="s">
        <v>369</v>
      </c>
      <c r="C184" s="247" t="s">
        <v>370</v>
      </c>
      <c r="D184" s="194">
        <v>76.88</v>
      </c>
      <c r="E184" s="194">
        <v>276.38</v>
      </c>
      <c r="F184" s="45">
        <f t="shared" si="26"/>
        <v>359.49531737773157</v>
      </c>
    </row>
    <row r="185" spans="1:6" ht="12.75" customHeight="1" x14ac:dyDescent="0.2">
      <c r="A185" s="63">
        <v>3237</v>
      </c>
      <c r="B185" s="64" t="s">
        <v>371</v>
      </c>
      <c r="C185" s="247" t="s">
        <v>372</v>
      </c>
      <c r="D185" s="194">
        <v>764.95</v>
      </c>
      <c r="E185" s="194">
        <v>697.88</v>
      </c>
      <c r="F185" s="45">
        <f t="shared" si="26"/>
        <v>91.232106673638796</v>
      </c>
    </row>
    <row r="186" spans="1:6" ht="12.75" customHeight="1" x14ac:dyDescent="0.2">
      <c r="A186" s="63">
        <v>3238</v>
      </c>
      <c r="B186" s="64" t="s">
        <v>373</v>
      </c>
      <c r="C186" s="247" t="s">
        <v>374</v>
      </c>
      <c r="D186" s="194">
        <v>416.25</v>
      </c>
      <c r="E186" s="194">
        <v>367.5</v>
      </c>
      <c r="F186" s="45">
        <f t="shared" si="26"/>
        <v>88.288288288288285</v>
      </c>
    </row>
    <row r="187" spans="1:6" ht="12.75" customHeight="1" x14ac:dyDescent="0.2">
      <c r="A187" s="63">
        <v>3239</v>
      </c>
      <c r="B187" s="64" t="s">
        <v>375</v>
      </c>
      <c r="C187" s="247" t="s">
        <v>376</v>
      </c>
      <c r="D187" s="194">
        <v>0</v>
      </c>
      <c r="E187" s="194">
        <v>194</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1486.06</v>
      </c>
      <c r="E194" s="60">
        <f t="shared" si="36"/>
        <v>1754.5900000000001</v>
      </c>
      <c r="F194" s="45">
        <f t="shared" si="26"/>
        <v>118.06992988170062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546.29</v>
      </c>
      <c r="E197" s="194">
        <v>280.52</v>
      </c>
      <c r="F197" s="45">
        <f t="shared" si="26"/>
        <v>51.350015559501358</v>
      </c>
    </row>
    <row r="198" spans="1:6" ht="12.75" customHeight="1" x14ac:dyDescent="0.2">
      <c r="A198" s="63">
        <v>3294</v>
      </c>
      <c r="B198" s="64" t="s">
        <v>397</v>
      </c>
      <c r="C198" s="247" t="s">
        <v>398</v>
      </c>
      <c r="D198" s="194">
        <v>65</v>
      </c>
      <c r="E198" s="194">
        <v>25</v>
      </c>
      <c r="F198" s="45">
        <f t="shared" si="26"/>
        <v>38.461538461538467</v>
      </c>
    </row>
    <row r="199" spans="1:6" ht="12.75" customHeight="1" x14ac:dyDescent="0.2">
      <c r="A199" s="63">
        <v>3295</v>
      </c>
      <c r="B199" s="64" t="s">
        <v>399</v>
      </c>
      <c r="C199" s="247" t="s">
        <v>400</v>
      </c>
      <c r="D199" s="194">
        <v>807.19</v>
      </c>
      <c r="E199" s="194">
        <v>1181.1400000000001</v>
      </c>
      <c r="F199" s="45">
        <f t="shared" si="26"/>
        <v>146.3273826484471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67.58</v>
      </c>
      <c r="E201" s="194">
        <v>267.93</v>
      </c>
      <c r="F201" s="45">
        <f t="shared" si="26"/>
        <v>396.46345072506659</v>
      </c>
    </row>
    <row r="202" spans="1:6" ht="12.75" customHeight="1" x14ac:dyDescent="0.2">
      <c r="A202" s="63">
        <v>34</v>
      </c>
      <c r="B202" s="183" t="s">
        <v>405</v>
      </c>
      <c r="C202" s="247" t="s">
        <v>406</v>
      </c>
      <c r="D202" s="60">
        <f t="shared" ref="D202:E202" si="37">D203+D208+D216</f>
        <v>129.65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129.65</v>
      </c>
      <c r="E216" s="60">
        <f t="shared" si="40"/>
        <v>0</v>
      </c>
      <c r="F216" s="45">
        <f t="shared" si="26"/>
        <v>0</v>
      </c>
    </row>
    <row r="217" spans="1:6" ht="12.75" customHeight="1" x14ac:dyDescent="0.2">
      <c r="A217" s="63">
        <v>3431</v>
      </c>
      <c r="B217" s="182" t="s">
        <v>435</v>
      </c>
      <c r="C217" s="247" t="s">
        <v>436</v>
      </c>
      <c r="D217" s="194">
        <v>129.65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524658.35</v>
      </c>
      <c r="E299" s="60">
        <f>E152-E297+E298</f>
        <v>458243.53</v>
      </c>
      <c r="F299" s="45">
        <f t="shared" si="68"/>
        <v>87.341320308730445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120867.58000000002</v>
      </c>
      <c r="E301" s="60">
        <f>IF(E299&gt;=E6,E299-E6,0)</f>
        <v>13300.679999999993</v>
      </c>
      <c r="F301" s="45">
        <f t="shared" si="68"/>
        <v>11.004340452584549</v>
      </c>
    </row>
    <row r="302" spans="1:6" ht="12.75" customHeight="1" x14ac:dyDescent="0.2">
      <c r="A302" s="63">
        <v>92211</v>
      </c>
      <c r="B302" s="64" t="s">
        <v>596</v>
      </c>
      <c r="C302" s="247" t="s">
        <v>597</v>
      </c>
      <c r="D302" s="194">
        <v>11575.92</v>
      </c>
      <c r="E302" s="194">
        <v>0</v>
      </c>
      <c r="F302" s="45">
        <f t="shared" si="68"/>
        <v>0</v>
      </c>
    </row>
    <row r="303" spans="1:6" ht="12.75" customHeight="1" x14ac:dyDescent="0.2">
      <c r="A303" s="63">
        <v>92221</v>
      </c>
      <c r="B303" s="64" t="s">
        <v>598</v>
      </c>
      <c r="C303" s="247" t="s">
        <v>599</v>
      </c>
      <c r="D303" s="194">
        <v>0</v>
      </c>
      <c r="E303" s="194">
        <v>119002.22</v>
      </c>
      <c r="F303" s="45" t="str">
        <f t="shared" si="68"/>
        <v>-</v>
      </c>
    </row>
    <row r="304" spans="1:6" ht="12.75" customHeight="1" x14ac:dyDescent="0.2">
      <c r="A304" s="63">
        <v>96</v>
      </c>
      <c r="B304" s="220" t="s">
        <v>600</v>
      </c>
      <c r="C304" s="247" t="s">
        <v>601</v>
      </c>
      <c r="D304" s="194">
        <v>121461.09</v>
      </c>
      <c r="E304" s="194">
        <v>138651.76</v>
      </c>
      <c r="F304" s="45">
        <f t="shared" si="68"/>
        <v>114.15323211738016</v>
      </c>
    </row>
    <row r="305" spans="1:6" ht="12" x14ac:dyDescent="0.2">
      <c r="A305" s="63">
        <v>9661</v>
      </c>
      <c r="B305" s="220" t="s">
        <v>602</v>
      </c>
      <c r="C305" s="247" t="s">
        <v>603</v>
      </c>
      <c r="D305" s="194">
        <v>0</v>
      </c>
      <c r="E305" s="194">
        <v>105.07</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41.34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41.34</v>
      </c>
      <c r="E321" s="60">
        <f t="shared" si="76"/>
        <v>0</v>
      </c>
      <c r="F321" s="45">
        <f t="shared" si="72"/>
        <v>0</v>
      </c>
    </row>
    <row r="322" spans="1:6" ht="12.75" customHeight="1" x14ac:dyDescent="0.2">
      <c r="A322" s="63">
        <v>721</v>
      </c>
      <c r="B322" s="64" t="s">
        <v>635</v>
      </c>
      <c r="C322" s="247" t="s">
        <v>636</v>
      </c>
      <c r="D322" s="60">
        <f t="shared" ref="D322:E322" si="77">SUM(D323:D326)</f>
        <v>41.34</v>
      </c>
      <c r="E322" s="60">
        <f t="shared" si="77"/>
        <v>0</v>
      </c>
      <c r="F322" s="45">
        <f t="shared" si="72"/>
        <v>0</v>
      </c>
    </row>
    <row r="323" spans="1:6" ht="12.75" customHeight="1" x14ac:dyDescent="0.2">
      <c r="A323" s="63">
        <v>7211</v>
      </c>
      <c r="B323" s="64" t="s">
        <v>637</v>
      </c>
      <c r="C323" s="247" t="s">
        <v>638</v>
      </c>
      <c r="D323" s="194">
        <v>41.34</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6305</v>
      </c>
      <c r="E360" s="60">
        <f t="shared" si="86"/>
        <v>1000</v>
      </c>
      <c r="F360" s="45">
        <f t="shared" si="72"/>
        <v>15.860428231562251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6305</v>
      </c>
      <c r="E373" s="60">
        <f t="shared" si="90"/>
        <v>1000</v>
      </c>
      <c r="F373" s="45">
        <f t="shared" si="72"/>
        <v>15.860428231562251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6305</v>
      </c>
      <c r="E379" s="60">
        <f t="shared" si="92"/>
        <v>1000</v>
      </c>
      <c r="F379" s="45">
        <f t="shared" si="72"/>
        <v>15.860428231562251</v>
      </c>
    </row>
    <row r="380" spans="1:6" ht="12.75" customHeight="1" x14ac:dyDescent="0.2">
      <c r="A380" s="63">
        <v>4221</v>
      </c>
      <c r="B380" s="64" t="s">
        <v>647</v>
      </c>
      <c r="C380" s="247" t="s">
        <v>739</v>
      </c>
      <c r="D380" s="194">
        <v>3415</v>
      </c>
      <c r="E380" s="194">
        <v>1000</v>
      </c>
      <c r="F380" s="45">
        <f t="shared" si="72"/>
        <v>29.282576866764277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2890</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6263.66</v>
      </c>
      <c r="E418" s="60">
        <f t="shared" si="102"/>
        <v>1000</v>
      </c>
      <c r="F418" s="45">
        <f t="shared" si="72"/>
        <v>15.965106662877615</v>
      </c>
    </row>
    <row r="419" spans="1:6" ht="12.75" customHeight="1" x14ac:dyDescent="0.2">
      <c r="A419" s="63">
        <v>92212</v>
      </c>
      <c r="B419" s="64" t="s">
        <v>796</v>
      </c>
      <c r="C419" s="247" t="s">
        <v>797</v>
      </c>
      <c r="D419" s="194">
        <v>26716.48</v>
      </c>
      <c r="E419" s="194">
        <v>21990.42</v>
      </c>
      <c r="F419" s="45">
        <f t="shared" si="72"/>
        <v>82.310319323503691</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403832.11</v>
      </c>
      <c r="E422" s="60">
        <f>E6+E308</f>
        <v>444942.85000000003</v>
      </c>
      <c r="F422" s="45">
        <f t="shared" si="72"/>
        <v>110.18015630307359</v>
      </c>
    </row>
    <row r="423" spans="1:6" ht="12.75" customHeight="1" x14ac:dyDescent="0.2">
      <c r="A423" s="63" t="s">
        <v>581</v>
      </c>
      <c r="B423" s="64" t="s">
        <v>804</v>
      </c>
      <c r="C423" s="247" t="s">
        <v>805</v>
      </c>
      <c r="D423" s="60">
        <f t="shared" ref="D423:E423" si="103">D299+D360</f>
        <v>530963.35</v>
      </c>
      <c r="E423" s="60">
        <f t="shared" si="103"/>
        <v>459243.53</v>
      </c>
      <c r="F423" s="45">
        <f t="shared" si="72"/>
        <v>86.492510264597371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127131.23999999999</v>
      </c>
      <c r="E425" s="60">
        <f t="shared" si="105"/>
        <v>14300.679999999993</v>
      </c>
      <c r="F425" s="45">
        <f t="shared" si="72"/>
        <v>11.248753650164975</v>
      </c>
    </row>
    <row r="426" spans="1:6" ht="12.75" customHeight="1" x14ac:dyDescent="0.2">
      <c r="A426" s="251" t="s">
        <v>810</v>
      </c>
      <c r="B426" s="183" t="s">
        <v>811</v>
      </c>
      <c r="C426" s="252" t="s">
        <v>812</v>
      </c>
      <c r="D426" s="60">
        <f t="shared" ref="D426:E426" si="106">IF(D302-D303+D419-D420&gt;=0,D302-D303+D419-D420,0)</f>
        <v>38292.400000000001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97011.8</v>
      </c>
      <c r="F427" s="45" t="str">
        <f t="shared" si="72"/>
        <v>-</v>
      </c>
    </row>
    <row r="428" spans="1:6" ht="24" x14ac:dyDescent="0.2">
      <c r="A428" s="249" t="s">
        <v>815</v>
      </c>
      <c r="B428" s="243" t="s">
        <v>816</v>
      </c>
      <c r="C428" s="250" t="s">
        <v>817</v>
      </c>
      <c r="D428" s="81">
        <f t="shared" ref="D428:E428" si="108">D304+D421</f>
        <v>121461.09</v>
      </c>
      <c r="E428" s="81">
        <f t="shared" si="108"/>
        <v>138651.76</v>
      </c>
      <c r="F428" s="61">
        <f t="shared" si="72"/>
        <v>114.15323211738016</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403832.11</v>
      </c>
      <c r="E643" s="60">
        <f>E422+E430</f>
        <v>444942.85000000003</v>
      </c>
      <c r="F643" s="45">
        <f t="shared" si="109"/>
        <v>110.18015630307359</v>
      </c>
    </row>
    <row r="644" spans="1:6" ht="12.75" customHeight="1" x14ac:dyDescent="0.2">
      <c r="A644" s="63" t="s">
        <v>581</v>
      </c>
      <c r="B644" s="64" t="s">
        <v>1237</v>
      </c>
      <c r="C644" s="247" t="s">
        <v>1238</v>
      </c>
      <c r="D644" s="60">
        <f>D423+D535</f>
        <v>530963.35</v>
      </c>
      <c r="E644" s="60">
        <f>E423+E535</f>
        <v>459243.53</v>
      </c>
      <c r="F644" s="45">
        <f t="shared" si="109"/>
        <v>86.492510264597371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127131.23999999999</v>
      </c>
      <c r="E646" s="60">
        <f t="shared" si="164"/>
        <v>14300.679999999993</v>
      </c>
      <c r="F646" s="45">
        <f t="shared" si="109"/>
        <v>11.248753650164975</v>
      </c>
    </row>
    <row r="647" spans="1:6" ht="24" x14ac:dyDescent="0.2">
      <c r="A647" s="251" t="s">
        <v>1243</v>
      </c>
      <c r="B647" s="64" t="s">
        <v>1244</v>
      </c>
      <c r="C647" s="252" t="s">
        <v>1243</v>
      </c>
      <c r="D647" s="60">
        <f>IF(D426-D427+D641-D642&gt;=0,D426-D427+D641-D642,0)</f>
        <v>38292.400000000001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97011.8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88838.84</v>
      </c>
      <c r="E650" s="60">
        <f t="shared" si="166"/>
        <v>111312.48</v>
      </c>
      <c r="F650" s="45">
        <f t="shared" si="109"/>
        <v>125.29708852569439</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39636.400000000001</v>
      </c>
      <c r="E653" s="194"/>
      <c r="F653" s="45">
        <f t="shared" ref="F653:F740" si="167">IF(D653&lt;&gt;0,IF(E653/D653&gt;=100,"&gt;&gt;100",E653/D653*100),"-")</f>
        <v>0</v>
      </c>
    </row>
    <row r="654" spans="1:6" ht="12.75" customHeight="1" x14ac:dyDescent="0.2">
      <c r="A654" s="63" t="s">
        <v>1256</v>
      </c>
      <c r="B654" s="64" t="s">
        <v>1257</v>
      </c>
      <c r="C654" s="247" t="s">
        <v>1256</v>
      </c>
      <c r="D654" s="194">
        <v>5353.26</v>
      </c>
      <c r="E654" s="194"/>
      <c r="F654" s="45">
        <f t="shared" si="167"/>
        <v>0</v>
      </c>
    </row>
    <row r="655" spans="1:6" ht="12.75" customHeight="1" x14ac:dyDescent="0.2">
      <c r="A655" s="63" t="s">
        <v>1258</v>
      </c>
      <c r="B655" s="64" t="s">
        <v>1259</v>
      </c>
      <c r="C655" s="247" t="s">
        <v>1258</v>
      </c>
      <c r="D655" s="194">
        <v>44989.66</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55</v>
      </c>
      <c r="F658" s="45">
        <f t="shared" si="167"/>
        <v>101.85185185185186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51</v>
      </c>
      <c r="F660" s="45">
        <f t="shared" si="167"/>
        <v>106.25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367135.75</v>
      </c>
      <c r="E683" s="192">
        <v>406629.83</v>
      </c>
      <c r="F683" s="71">
        <f t="shared" si="167"/>
        <v>110.75735065299416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528.87</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3385.37</v>
      </c>
      <c r="E734" s="192">
        <v>2489.66</v>
      </c>
      <c r="F734" s="71">
        <f t="shared" si="167"/>
        <v>73.541739898445371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615.64</v>
      </c>
      <c r="E738" s="194">
        <v>548.57000000000005</v>
      </c>
      <c r="F738" s="45">
        <f t="shared" si="167"/>
        <v>89.105646156844927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556</v>
      </c>
      <c r="E744" s="192">
        <v>1018</v>
      </c>
      <c r="F744" s="71">
        <f t="shared" si="170"/>
        <v>183.0935251798561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17177</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Gračanin</cp:lastModifiedBy>
  <cp:lastPrinted>2026-04-01T08:04:43Z</cp:lastPrinted>
  <dcterms:created xsi:type="dcterms:W3CDTF">2022-04-01T05:14:30Z</dcterms:created>
  <dcterms:modified xsi:type="dcterms:W3CDTF">2026-04-13T11:42:28Z</dcterms:modified>
</cp:coreProperties>
</file>